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drawings/drawing50.xml" ContentType="application/vnd.openxmlformats-officedocument.drawing+xml"/>
  <Override PartName="/xl/worksheets/sheet51.xml" ContentType="application/vnd.openxmlformats-officedocument.spreadsheetml.worksheet+xml"/>
  <Override PartName="/xl/drawings/drawing51.xml" ContentType="application/vnd.openxmlformats-officedocument.drawing+xml"/>
  <Override PartName="/xl/worksheets/sheet52.xml" ContentType="application/vnd.openxmlformats-officedocument.spreadsheetml.worksheet+xml"/>
  <Override PartName="/xl/drawings/drawing52.xml" ContentType="application/vnd.openxmlformats-officedocument.drawing+xml"/>
  <Override PartName="/xl/worksheets/sheet53.xml" ContentType="application/vnd.openxmlformats-officedocument.spreadsheetml.worksheet+xml"/>
  <Override PartName="/xl/drawings/drawing53.xml" ContentType="application/vnd.openxmlformats-officedocument.drawing+xml"/>
  <Override PartName="/xl/worksheets/sheet54.xml" ContentType="application/vnd.openxmlformats-officedocument.spreadsheetml.worksheet+xml"/>
  <Override PartName="/xl/drawings/drawing54.xml" ContentType="application/vnd.openxmlformats-officedocument.drawing+xml"/>
  <Override PartName="/xl/worksheets/sheet55.xml" ContentType="application/vnd.openxmlformats-officedocument.spreadsheetml.worksheet+xml"/>
  <Override PartName="/xl/drawings/drawing55.xml" ContentType="application/vnd.openxmlformats-officedocument.drawing+xml"/>
  <Override PartName="/xl/worksheets/sheet56.xml" ContentType="application/vnd.openxmlformats-officedocument.spreadsheetml.worksheet+xml"/>
  <Override PartName="/xl/drawings/drawing56.xml" ContentType="application/vnd.openxmlformats-officedocument.drawing+xml"/>
  <Override PartName="/xl/worksheets/sheet57.xml" ContentType="application/vnd.openxmlformats-officedocument.spreadsheetml.worksheet+xml"/>
  <Override PartName="/xl/drawings/drawing57.xml" ContentType="application/vnd.openxmlformats-officedocument.drawing+xml"/>
  <Override PartName="/xl/worksheets/sheet58.xml" ContentType="application/vnd.openxmlformats-officedocument.spreadsheetml.worksheet+xml"/>
  <Override PartName="/xl/drawings/drawing58.xml" ContentType="application/vnd.openxmlformats-officedocument.drawing+xml"/>
  <Override PartName="/xl/worksheets/sheet59.xml" ContentType="application/vnd.openxmlformats-officedocument.spreadsheetml.worksheet+xml"/>
  <Override PartName="/xl/drawings/drawing59.xml" ContentType="application/vnd.openxmlformats-officedocument.drawing+xml"/>
  <Override PartName="/xl/worksheets/sheet60.xml" ContentType="application/vnd.openxmlformats-officedocument.spreadsheetml.worksheet+xml"/>
  <Override PartName="/xl/drawings/drawing60.xml" ContentType="application/vnd.openxmlformats-officedocument.drawing+xml"/>
  <Override PartName="/xl/worksheets/sheet61.xml" ContentType="application/vnd.openxmlformats-officedocument.spreadsheetml.worksheet+xml"/>
  <Override PartName="/xl/drawings/drawing61.xml" ContentType="application/vnd.openxmlformats-officedocument.drawing+xml"/>
  <Override PartName="/xl/worksheets/sheet62.xml" ContentType="application/vnd.openxmlformats-officedocument.spreadsheetml.worksheet+xml"/>
  <Override PartName="/xl/drawings/drawing62.xml" ContentType="application/vnd.openxmlformats-officedocument.drawing+xml"/>
  <Override PartName="/xl/worksheets/sheet63.xml" ContentType="application/vnd.openxmlformats-officedocument.spreadsheetml.worksheet+xml"/>
  <Override PartName="/xl/drawings/drawing63.xml" ContentType="application/vnd.openxmlformats-officedocument.drawing+xml"/>
  <Override PartName="/xl/worksheets/sheet64.xml" ContentType="application/vnd.openxmlformats-officedocument.spreadsheetml.worksheet+xml"/>
  <Override PartName="/xl/drawings/drawing64.xml" ContentType="application/vnd.openxmlformats-officedocument.drawing+xml"/>
  <Override PartName="/xl/worksheets/sheet65.xml" ContentType="application/vnd.openxmlformats-officedocument.spreadsheetml.worksheet+xml"/>
  <Override PartName="/xl/drawings/drawing65.xml" ContentType="application/vnd.openxmlformats-officedocument.drawing+xml"/>
  <Override PartName="/xl/worksheets/sheet66.xml" ContentType="application/vnd.openxmlformats-officedocument.spreadsheetml.worksheet+xml"/>
  <Override PartName="/xl/drawings/drawing66.xml" ContentType="application/vnd.openxmlformats-officedocument.drawing+xml"/>
  <Override PartName="/xl/worksheets/sheet67.xml" ContentType="application/vnd.openxmlformats-officedocument.spreadsheetml.worksheet+xml"/>
  <Override PartName="/xl/drawings/drawing67.xml" ContentType="application/vnd.openxmlformats-officedocument.drawing+xml"/>
  <Override PartName="/xl/worksheets/sheet68.xml" ContentType="application/vnd.openxmlformats-officedocument.spreadsheetml.worksheet+xml"/>
  <Override PartName="/xl/drawings/drawing68.xml" ContentType="application/vnd.openxmlformats-officedocument.drawing+xml"/>
  <Override PartName="/xl/worksheets/sheet69.xml" ContentType="application/vnd.openxmlformats-officedocument.spreadsheetml.worksheet+xml"/>
  <Override PartName="/xl/drawings/drawing69.xml" ContentType="application/vnd.openxmlformats-officedocument.drawing+xml"/>
  <Override PartName="/xl/worksheets/sheet70.xml" ContentType="application/vnd.openxmlformats-officedocument.spreadsheetml.worksheet+xml"/>
  <Override PartName="/xl/drawings/drawing70.xml" ContentType="application/vnd.openxmlformats-officedocument.drawing+xml"/>
  <Override PartName="/xl/worksheets/sheet71.xml" ContentType="application/vnd.openxmlformats-officedocument.spreadsheetml.worksheet+xml"/>
  <Override PartName="/xl/drawings/drawing71.xml" ContentType="application/vnd.openxmlformats-officedocument.drawing+xml"/>
  <Override PartName="/xl/worksheets/sheet72.xml" ContentType="application/vnd.openxmlformats-officedocument.spreadsheetml.worksheet+xml"/>
  <Override PartName="/xl/drawings/drawing72.xml" ContentType="application/vnd.openxmlformats-officedocument.drawing+xml"/>
  <Override PartName="/xl/worksheets/sheet73.xml" ContentType="application/vnd.openxmlformats-officedocument.spreadsheetml.worksheet+xml"/>
  <Override PartName="/xl/drawings/drawing73.xml" ContentType="application/vnd.openxmlformats-officedocument.drawing+xml"/>
  <Override PartName="/xl/worksheets/sheet74.xml" ContentType="application/vnd.openxmlformats-officedocument.spreadsheetml.worksheet+xml"/>
  <Override PartName="/xl/drawings/drawing7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11760" tabRatio="931" activeTab="0"/>
  </bookViews>
  <sheets>
    <sheet name="Summary" sheetId="1" r:id="rId1"/>
    <sheet name="Note on FS (p9)" sheetId="2" r:id="rId2"/>
    <sheet name="Financial highlights (p9)" sheetId="3" r:id="rId3"/>
    <sheet name="Market environment (p9)" sheetId="4" r:id="rId4"/>
    <sheet name="Op. High. by quarter (p10-11)" sheetId="5" r:id="rId5"/>
    <sheet name="Fin. High. quarter (p10-11)" sheetId="6" r:id="rId6"/>
    <sheet name="Market envir. price (p10-11)" sheetId="7" r:id="rId7"/>
    <sheet name="Consol. stat. income (p12)" sheetId="8" r:id="rId8"/>
    <sheet name="Sales (p13)" sheetId="9" r:id="rId9"/>
    <sheet name="Deprec. depl. &amp; amortiz. (p13)" sheetId="10" r:id="rId10"/>
    <sheet name="Equity in income (loss) (p13)" sheetId="11" r:id="rId11"/>
    <sheet name="Income taxes (p13)" sheetId="12" r:id="rId12"/>
    <sheet name="Adj. items op. income (p14)" sheetId="13" r:id="rId13"/>
    <sheet name="Adj. items net income (p15)" sheetId="14" r:id="rId14"/>
    <sheet name="Cons. balance sheet in (p16)" sheetId="15" r:id="rId15"/>
    <sheet name="Net tangible &amp; intangible (p17)" sheetId="16" r:id="rId16"/>
    <sheet name="Property, plant &amp; equip. (p17)" sheetId="17" r:id="rId17"/>
    <sheet name="Non-current assets (p17)" sheetId="18" r:id="rId18"/>
    <sheet name="Non-current debt (p18)" sheetId="19" r:id="rId19"/>
    <sheet name="Consolidated Equity (p19)" sheetId="20" r:id="rId20"/>
    <sheet name="Net-debt-to-equity ratio (p20)" sheetId="21" r:id="rId21"/>
    <sheet name="Capital replacement cost (p20)" sheetId="22" r:id="rId22"/>
    <sheet name="Capital employed (p20)" sheetId="23" r:id="rId23"/>
    <sheet name="ROACE by bs (p21)" sheetId="24" r:id="rId24"/>
    <sheet name="Conso stat. cash flows (p22)" sheetId="25" r:id="rId25"/>
    <sheet name="Cash flows from op. (p23) " sheetId="26" r:id="rId26"/>
    <sheet name="Capital Expenditures (p24)" sheetId="27" r:id="rId27"/>
    <sheet name="Divestments by bs (p24)" sheetId="28" r:id="rId28"/>
    <sheet name="Share information (p26)" sheetId="29" r:id="rId29"/>
    <sheet name="Payroll (p27)" sheetId="30" r:id="rId30"/>
    <sheet name="Number of employees (p27)" sheetId="31" r:id="rId31"/>
    <sheet name="Financial highlights (p31)" sheetId="32" r:id="rId32"/>
    <sheet name="Production (p31)" sheetId="33" r:id="rId33"/>
    <sheet name="Proved reserves (p31)" sheetId="34" r:id="rId34"/>
    <sheet name="Key op. ratios Group (p32)" sheetId="35" r:id="rId35"/>
    <sheet name="Key op. ratios subs. (p32)" sheetId="36" r:id="rId36"/>
    <sheet name="Comb. liquids gas prod. (p33)" sheetId="37" r:id="rId37"/>
    <sheet name="Liquids prod. (p34)" sheetId="38" r:id="rId38"/>
    <sheet name="Gas prod. (p35)" sheetId="39" r:id="rId39"/>
    <sheet name="Changes oil bitum. gas (p36-39)" sheetId="40" r:id="rId40"/>
    <sheet name="Changes oil res. (p40-43)" sheetId="41" r:id="rId41"/>
    <sheet name="Changes bitum. res. (p44)" sheetId="42" r:id="rId42"/>
    <sheet name="Changes gas res. (p45-48)" sheetId="43" r:id="rId43"/>
    <sheet name="Results op. activities (p49-50)" sheetId="44" r:id="rId44"/>
    <sheet name="Cost incurred (p51)" sheetId="45" r:id="rId45"/>
    <sheet name="Capitalized cost (p52-53)" sheetId="46" r:id="rId46"/>
    <sheet name="Net cash flows (p54-55)" sheetId="47" r:id="rId47"/>
    <sheet name="Changes net cash flows (p56)" sheetId="48" r:id="rId48"/>
    <sheet name="Oil Gas Acreage (p57)" sheetId="49" r:id="rId49"/>
    <sheet name="Nb. prod. wells (p58)" sheetId="50" r:id="rId50"/>
    <sheet name="Nb.prod.dry.wells drilled (p59)" sheetId="51" r:id="rId51"/>
    <sheet name="Explo.Devpt.wells (p60)" sheetId="52" r:id="rId52"/>
    <sheet name="LNG sales (p61)" sheetId="53" r:id="rId53"/>
    <sheet name="Interests pipelines (p65)" sheetId="54" r:id="rId54"/>
    <sheet name="Pipeline gas sales (p66)" sheetId="55" r:id="rId55"/>
    <sheet name="Power gen. facilities (p66)" sheetId="56" r:id="rId56"/>
    <sheet name="Financial highlights (p107)" sheetId="57" r:id="rId57"/>
    <sheet name="Operational highlights (p107)" sheetId="58" r:id="rId58"/>
    <sheet name="Refinery capacity (p111)" sheetId="59" r:id="rId59"/>
    <sheet name="Distillation capacity (p111)" sheetId="60" r:id="rId60"/>
    <sheet name="Refinery throughput (p112)" sheetId="61" r:id="rId61"/>
    <sheet name="Utiliz. rate feedstocks (p112)" sheetId="62" r:id="rId62"/>
    <sheet name="Utiliz. rate crude (p112)" sheetId="63" r:id="rId63"/>
    <sheet name="Production levels (p112)" sheetId="64" r:id="rId64"/>
    <sheet name="Main prod. capacities (p113)" sheetId="65" r:id="rId65"/>
    <sheet name="Sales by geo. area (p113)" sheetId="66" r:id="rId66"/>
    <sheet name="Sales by activity (p 114)" sheetId="67" r:id="rId67"/>
    <sheet name="Sales by geo. area (p114)" sheetId="68" r:id="rId68"/>
    <sheet name="Sales by activity (p114)" sheetId="69" r:id="rId69"/>
    <sheet name="﻿Financial highlights (p117)" sheetId="70" r:id="rId70"/>
    <sheet name="Operational highlights (p117)" sheetId="71" r:id="rId71"/>
    <sheet name="Petrol sales by area (p121)" sheetId="72" r:id="rId72"/>
    <sheet name="Petrol. sales by product (p121)" sheetId="73" r:id="rId73"/>
    <sheet name="Service-Stations (p122)" sheetId="74" r:id="rId74"/>
  </sheets>
  <definedNames>
    <definedName name="_xlnm.Print_Area" localSheetId="13">'Adj. items net income (p15)'!$A$1:$G$32</definedName>
    <definedName name="_xlnm.Print_Area" localSheetId="45">'Capitalized cost (p52-53)'!$A$1:$H$50</definedName>
    <definedName name="_xlnm.Print_Area" localSheetId="36">'Comb. liquids gas prod. (p33)'!$A$2:$I$57</definedName>
    <definedName name="_xlnm.Print_Area" localSheetId="7">'Consol. stat. income (p12)'!$A$2:$I$31</definedName>
    <definedName name="_xlnm.Print_Area" localSheetId="9">'Deprec. depl. &amp; amortiz. (p13)'!$B$2:$K$12</definedName>
    <definedName name="_xlnm.Print_Area" localSheetId="5">'Fin. High. quarter (p10-11)'!$B$1:$Y$27</definedName>
    <definedName name="_xlnm.Print_Area" localSheetId="2">'Financial highlights (p9)'!$B$2:$N$40</definedName>
    <definedName name="_xlnm.Print_Area" localSheetId="38">'Gas prod. (p35)'!$A$2:$I$51</definedName>
    <definedName name="_xlnm.Print_Area" localSheetId="34">'Key op. ratios Group (p32)'!$A$2:$N$18</definedName>
    <definedName name="_xlnm.Print_Area" localSheetId="35">'Key op. ratios subs. (p32)'!$A$2:$N$16</definedName>
    <definedName name="_xlnm.Print_Area" localSheetId="37">'Liquids prod. (p34)'!$A$2:$I$52</definedName>
    <definedName name="_xlnm.Print_Area" localSheetId="64">'Main prod. capacities (p113)'!$A$1:$J$19</definedName>
    <definedName name="_xlnm.Print_Area" localSheetId="6">'Market envir. price (p10-11)'!$A$1:$AM$17</definedName>
    <definedName name="_xlnm.Print_Area" localSheetId="32">'Production (p31)'!$A$2:$O$9</definedName>
    <definedName name="_xlnm.Print_Area" localSheetId="33">'Proved reserves (p31)'!$A$2:$N$10</definedName>
    <definedName name="_xlnm.Print_Area" localSheetId="8">'Sales (p13)'!$A$2:$F$26</definedName>
    <definedName name="_xlnm.Print_Area" localSheetId="65">'Sales by geo. area (p113)'!$B$2:$I$11</definedName>
    <definedName name="_xlnm.Print_Area" localSheetId="0">'Summary'!$B$2:$C$89</definedName>
    <definedName name="_xlnm.Print_Area" localSheetId="61">'Utiliz. rate feedstocks (p112)'!$A$2:$J$15</definedName>
  </definedNames>
  <calcPr fullCalcOnLoad="1"/>
</workbook>
</file>

<file path=xl/sharedStrings.xml><?xml version="1.0" encoding="utf-8"?>
<sst xmlns="http://schemas.openxmlformats.org/spreadsheetml/2006/main" count="4284" uniqueCount="1035">
  <si>
    <t>2012</t>
  </si>
  <si>
    <t>2011</t>
  </si>
  <si>
    <t>Sales</t>
  </si>
  <si>
    <r>
      <t>Adjusted operating income from business segments</t>
    </r>
    <r>
      <rPr>
        <vertAlign val="superscript"/>
        <sz val="9"/>
        <rFont val="Arial"/>
        <family val="2"/>
      </rPr>
      <t>(1)</t>
    </r>
  </si>
  <si>
    <r>
      <t>Adjusted net operating income from business segments</t>
    </r>
    <r>
      <rPr>
        <b/>
        <vertAlign val="superscript"/>
        <sz val="9"/>
        <rFont val="Arial"/>
        <family val="2"/>
      </rPr>
      <t>(1)</t>
    </r>
  </si>
  <si>
    <t>Net income (Group share)</t>
  </si>
  <si>
    <r>
      <t>Adjusted net income (Group share)</t>
    </r>
    <r>
      <rPr>
        <b/>
        <vertAlign val="superscript"/>
        <sz val="9"/>
        <rFont val="Arial"/>
        <family val="2"/>
      </rPr>
      <t>(1)</t>
    </r>
  </si>
  <si>
    <t>Cash flow from operating activities</t>
  </si>
  <si>
    <t>(in million dollars, except percent and per share amounts)</t>
  </si>
  <si>
    <t>Investment including net investments in equity affiliates and non-consolidated companies</t>
  </si>
  <si>
    <t>Quarters</t>
  </si>
  <si>
    <t>Full Year</t>
  </si>
  <si>
    <r>
      <t>1</t>
    </r>
    <r>
      <rPr>
        <b/>
        <vertAlign val="superscript"/>
        <sz val="10"/>
        <color indexed="62"/>
        <rFont val="Arial"/>
        <family val="2"/>
      </rPr>
      <t>st</t>
    </r>
  </si>
  <si>
    <r>
      <t>2</t>
    </r>
    <r>
      <rPr>
        <b/>
        <vertAlign val="superscript"/>
        <sz val="10"/>
        <color indexed="62"/>
        <rFont val="Arial"/>
        <family val="2"/>
      </rPr>
      <t>nd</t>
    </r>
  </si>
  <si>
    <r>
      <t>3</t>
    </r>
    <r>
      <rPr>
        <b/>
        <vertAlign val="superscript"/>
        <sz val="10"/>
        <color indexed="62"/>
        <rFont val="Arial"/>
        <family val="2"/>
      </rPr>
      <t>rd</t>
    </r>
  </si>
  <si>
    <r>
      <t>4</t>
    </r>
    <r>
      <rPr>
        <b/>
        <vertAlign val="superscript"/>
        <sz val="10"/>
        <color indexed="62"/>
        <rFont val="Arial"/>
        <family val="2"/>
      </rPr>
      <t>th</t>
    </r>
  </si>
  <si>
    <t>Upstream</t>
  </si>
  <si>
    <t>Refining &amp; Chemicals</t>
  </si>
  <si>
    <t>Marketing &amp; Services</t>
  </si>
  <si>
    <t>(in million dollars)</t>
  </si>
  <si>
    <t>-</t>
  </si>
  <si>
    <t>Net-debt-to-equity ratio (as of end of period)</t>
  </si>
  <si>
    <t>Fully-diluted weighted-average number of shares</t>
  </si>
  <si>
    <t>Number of shares bought back during the period</t>
  </si>
  <si>
    <t>Share buybacks (B$)</t>
  </si>
  <si>
    <t xml:space="preserve"> </t>
  </si>
  <si>
    <t>For the year ended December 31,</t>
  </si>
  <si>
    <t>Excise taxes</t>
  </si>
  <si>
    <t>Purchases, net of inventory variation</t>
  </si>
  <si>
    <t>Other operating expenses</t>
  </si>
  <si>
    <t>Exploration costs</t>
  </si>
  <si>
    <t>Depreciation, depletion, and amortization of tangible assets and mineral interests</t>
  </si>
  <si>
    <t>Other income</t>
  </si>
  <si>
    <t>Other expense</t>
  </si>
  <si>
    <t>Financial interest on debt</t>
  </si>
  <si>
    <t>Financial income from marketable securities and cash equivalents</t>
  </si>
  <si>
    <t xml:space="preserve">    Cost of net debt</t>
  </si>
  <si>
    <t>Other financial income</t>
  </si>
  <si>
    <t>Other financial expense</t>
  </si>
  <si>
    <t>Equity in income (loss) of affiliates</t>
  </si>
  <si>
    <t>Income taxes</t>
  </si>
  <si>
    <t>Consolidated net income</t>
  </si>
  <si>
    <t>Group share</t>
  </si>
  <si>
    <t>Minority interests</t>
  </si>
  <si>
    <t>Adjusted net income</t>
  </si>
  <si>
    <t>By business segment excluding inter-segment sales</t>
  </si>
  <si>
    <t>Corporate</t>
  </si>
  <si>
    <t>Total</t>
  </si>
  <si>
    <t>By business segment including inter-segment sales</t>
  </si>
  <si>
    <t>Inter-segment sales</t>
  </si>
  <si>
    <t>By geographic area excluding inter-segment sales</t>
  </si>
  <si>
    <t>France</t>
  </si>
  <si>
    <t>Rest of Europe</t>
  </si>
  <si>
    <t>North America</t>
  </si>
  <si>
    <t>Africa</t>
  </si>
  <si>
    <t>Rest of world</t>
  </si>
  <si>
    <t>As of December 31,</t>
  </si>
  <si>
    <t>Current income taxes</t>
  </si>
  <si>
    <t>Deferred income taxes</t>
  </si>
  <si>
    <t>Year 2013</t>
  </si>
  <si>
    <t>Inventory valuation effect</t>
  </si>
  <si>
    <t>Effect of changes in fair value</t>
  </si>
  <si>
    <t>Restructuring charges</t>
  </si>
  <si>
    <t>Impairments</t>
  </si>
  <si>
    <t>Year 2012</t>
  </si>
  <si>
    <t>Gains (losses) on asset sales</t>
  </si>
  <si>
    <t>ASSETS</t>
  </si>
  <si>
    <t>Non-current assets</t>
  </si>
  <si>
    <t>Property, plant and equipment, net</t>
  </si>
  <si>
    <t>Equity affiliates: investments and loans</t>
  </si>
  <si>
    <t>Other investments</t>
  </si>
  <si>
    <t>Hedging instruments of non-current financial debt</t>
  </si>
  <si>
    <t>Other non-current assets</t>
  </si>
  <si>
    <t>Total non-current assets</t>
  </si>
  <si>
    <t>Current assets</t>
  </si>
  <si>
    <t>Accounts receivable, net</t>
  </si>
  <si>
    <t>Other current assets</t>
  </si>
  <si>
    <t>Current financial instruments</t>
  </si>
  <si>
    <t>Cash and cash equivalents</t>
  </si>
  <si>
    <t>Assets classified as held for sale</t>
  </si>
  <si>
    <t>Total current assets</t>
  </si>
  <si>
    <t xml:space="preserve">LIABILITIES AND SHAREHOLDERS' EQUITY            </t>
  </si>
  <si>
    <t>Shareholders' equity</t>
  </si>
  <si>
    <t>Paid-in surplus and retained earnings</t>
  </si>
  <si>
    <t>Currency translation adjustment</t>
  </si>
  <si>
    <t>Treasury shares</t>
  </si>
  <si>
    <t>Non-current liabilities</t>
  </si>
  <si>
    <t>Employee benefits</t>
  </si>
  <si>
    <t>Provisions and other non-current liabilities</t>
  </si>
  <si>
    <t>Non-current financial debt</t>
  </si>
  <si>
    <t>Total non-current liabilities</t>
  </si>
  <si>
    <t>Current liabilities</t>
  </si>
  <si>
    <t>Accounts payable</t>
  </si>
  <si>
    <t>Other creditors and accrued liabilities</t>
  </si>
  <si>
    <t>Current borrowings</t>
  </si>
  <si>
    <t>Other current financial liabilities</t>
  </si>
  <si>
    <t>Liabilities directly associated with the assets classified as held for sale</t>
  </si>
  <si>
    <t>Total current liabilities</t>
  </si>
  <si>
    <t>Non-controlling interests</t>
  </si>
  <si>
    <t>Tangibles</t>
  </si>
  <si>
    <t>Intangibles</t>
  </si>
  <si>
    <t>Unproved properties</t>
  </si>
  <si>
    <t>Work in progress</t>
  </si>
  <si>
    <t>Total Upstream properties</t>
  </si>
  <si>
    <t>Land</t>
  </si>
  <si>
    <t>Buildings</t>
  </si>
  <si>
    <t>Construction in progress</t>
  </si>
  <si>
    <t>Other</t>
  </si>
  <si>
    <r>
      <t>NON-CURRENT ASSETS BY BUSINESS SEGMENT</t>
    </r>
    <r>
      <rPr>
        <b/>
        <vertAlign val="superscript"/>
        <sz val="12"/>
        <color indexed="53"/>
        <rFont val="Arial"/>
        <family val="2"/>
      </rPr>
      <t>(1)</t>
    </r>
  </si>
  <si>
    <t>%</t>
  </si>
  <si>
    <r>
      <t>Loan repayment schedule</t>
    </r>
    <r>
      <rPr>
        <b/>
        <vertAlign val="superscript"/>
        <sz val="9"/>
        <rFont val="Arial"/>
        <family val="2"/>
      </rPr>
      <t>(1)</t>
    </r>
  </si>
  <si>
    <t>U.S. Dollar</t>
  </si>
  <si>
    <t>Euro</t>
  </si>
  <si>
    <t>Other currencies</t>
  </si>
  <si>
    <t>Fixed rate</t>
  </si>
  <si>
    <t>Floating rates</t>
  </si>
  <si>
    <t>Common shares issued</t>
  </si>
  <si>
    <t>Paid-in 
surplus and 
retained earnings</t>
  </si>
  <si>
    <t>Cumulative
translation adjustments</t>
  </si>
  <si>
    <t>Shareholders’
equity</t>
  </si>
  <si>
    <t>Number</t>
  </si>
  <si>
    <t>Amount</t>
  </si>
  <si>
    <t>Dividend</t>
  </si>
  <si>
    <t>Issuance of common shares</t>
  </si>
  <si>
    <t>Purchase of treasury shares</t>
  </si>
  <si>
    <t>Share cancellation</t>
  </si>
  <si>
    <t>Translation adjustments</t>
  </si>
  <si>
    <t>Other operations with minority interests</t>
  </si>
  <si>
    <t>Other comprehensive income</t>
  </si>
  <si>
    <t>Share-based payments</t>
  </si>
  <si>
    <t>Other items</t>
  </si>
  <si>
    <t>Net income 2012</t>
  </si>
  <si>
    <t>Shareholder’s equity</t>
  </si>
  <si>
    <t>Net-debt-to-equity ratio</t>
  </si>
  <si>
    <t>Assets and liabilities classified as held for sale</t>
  </si>
  <si>
    <t>Working capital</t>
  </si>
  <si>
    <t>Capital employed</t>
  </si>
  <si>
    <t>Adjusted net operating income</t>
  </si>
  <si>
    <r>
      <t>Average capital employed</t>
    </r>
    <r>
      <rPr>
        <vertAlign val="superscript"/>
        <sz val="9"/>
        <rFont val="Arial"/>
        <family val="2"/>
      </rPr>
      <t>(1)</t>
    </r>
  </si>
  <si>
    <t>ROACE</t>
  </si>
  <si>
    <t>Group</t>
  </si>
  <si>
    <t>Depreciation, depletion, and amortization</t>
  </si>
  <si>
    <t>Non-current liabilities, valuation allowances, and deferred taxes</t>
  </si>
  <si>
    <t>Impact of coverage of pension benefit plans</t>
  </si>
  <si>
    <t>(Gains) losses on sales of assets</t>
  </si>
  <si>
    <t>(Increase) decrease in working capital</t>
  </si>
  <si>
    <t>Other changes, net</t>
  </si>
  <si>
    <t>Intangible assets and property, plant, and equipment additions</t>
  </si>
  <si>
    <t>Acquisition of subsidiaries, net of cash acquired</t>
  </si>
  <si>
    <t>Investments in equity affiliates and other securities</t>
  </si>
  <si>
    <t>Increase in non-current loans</t>
  </si>
  <si>
    <t>Total expenditures</t>
  </si>
  <si>
    <t>Proceeds from disposal of intangible assets, and property, plant and equipment</t>
  </si>
  <si>
    <t>Proceeds from disposal of subsidiaries, net of cash sold</t>
  </si>
  <si>
    <t>Proceeds from disposal of non-current investments</t>
  </si>
  <si>
    <t>Repayment of non-current loans</t>
  </si>
  <si>
    <t>Total divestments</t>
  </si>
  <si>
    <t>Cash flow used in investing activities</t>
  </si>
  <si>
    <t>Net issuance (repayment) of non-current debt</t>
  </si>
  <si>
    <t>Net increase (decrease) in cash and cash equivalents</t>
  </si>
  <si>
    <t>Effect of exchange rates</t>
  </si>
  <si>
    <t>Cash and cash equivalents at the beginning of the period</t>
  </si>
  <si>
    <t>Cash and cash equivalents at the end of the period</t>
  </si>
  <si>
    <t>By business segment</t>
  </si>
  <si>
    <t>By geographic area</t>
  </si>
  <si>
    <t>2010</t>
  </si>
  <si>
    <t>Market environment</t>
  </si>
  <si>
    <t>Average euro-dollar ($/€)</t>
  </si>
  <si>
    <t>Brent price ($/b)</t>
  </si>
  <si>
    <t>TOTAL average gas price ($/MBtu)</t>
  </si>
  <si>
    <r>
      <t>PAYROLL</t>
    </r>
    <r>
      <rPr>
        <b/>
        <vertAlign val="superscript"/>
        <sz val="12"/>
        <color indexed="53"/>
        <rFont val="Arial"/>
        <family val="2"/>
      </rPr>
      <t>(1)</t>
    </r>
  </si>
  <si>
    <r>
      <t>Number of employees by region</t>
    </r>
    <r>
      <rPr>
        <b/>
        <vertAlign val="superscript"/>
        <sz val="9"/>
        <rFont val="Arial"/>
        <family val="2"/>
      </rPr>
      <t>(1)</t>
    </r>
  </si>
  <si>
    <r>
      <t>Number of employees by business segment</t>
    </r>
    <r>
      <rPr>
        <b/>
        <vertAlign val="superscript"/>
        <sz val="9"/>
        <rFont val="Arial"/>
        <family val="2"/>
      </rPr>
      <t>(1)</t>
    </r>
  </si>
  <si>
    <t>Net income 2013</t>
  </si>
  <si>
    <t>Net-debt-to-equity ratio (as of December 31)</t>
  </si>
  <si>
    <t>Return on equity (ROE)</t>
  </si>
  <si>
    <t>Refining &amp; Chemicals</t>
  </si>
  <si>
    <t>Marketing &amp; Services</t>
  </si>
  <si>
    <t>Shares outstanding (as of end of period)</t>
  </si>
  <si>
    <t xml:space="preserve">   Revenues from sales</t>
  </si>
  <si>
    <t>Earnings per share ($)</t>
  </si>
  <si>
    <t>Fully-diluted earnings per share ($)</t>
  </si>
  <si>
    <t>Adjusted fully-diluted earnings per share ($)</t>
  </si>
  <si>
    <t>2013</t>
  </si>
  <si>
    <t>Total assets</t>
  </si>
  <si>
    <t>Total shareholders’ equity – Group share</t>
  </si>
  <si>
    <t>Total shareholders’ equity</t>
  </si>
  <si>
    <t>Total liabilities and shareholders’ equity</t>
  </si>
  <si>
    <t>Undistributed affiliates’ equity earnings</t>
  </si>
  <si>
    <t>Issuance (repayment) of shares:</t>
  </si>
  <si>
    <t>Cash dividend paid:</t>
  </si>
  <si>
    <t xml:space="preserve">   - Parent company shareholders</t>
  </si>
  <si>
    <t xml:space="preserve">   - Treasury shares</t>
  </si>
  <si>
    <t xml:space="preserve">   - Minority shareholders</t>
  </si>
  <si>
    <t>Non controlling interest</t>
  </si>
  <si>
    <t>(Increase) decrease in current borrowings</t>
  </si>
  <si>
    <t>(Increase) decrease in current financial assets and liabilities</t>
  </si>
  <si>
    <t xml:space="preserve">   - Parent company’s shareholders</t>
  </si>
  <si>
    <r>
      <t>Full Year</t>
    </r>
    <r>
      <rPr>
        <b/>
        <vertAlign val="superscript"/>
        <sz val="10"/>
        <color indexed="62"/>
        <rFont val="Arial"/>
        <family val="2"/>
      </rPr>
      <t>(1)</t>
    </r>
  </si>
  <si>
    <r>
      <t>Quarters</t>
    </r>
    <r>
      <rPr>
        <b/>
        <vertAlign val="superscript"/>
        <sz val="10"/>
        <color indexed="62"/>
        <rFont val="Arial"/>
        <family val="2"/>
      </rPr>
      <t>(1)</t>
    </r>
  </si>
  <si>
    <t>(in million dollars, except percent, per share amounts and share buybacks)</t>
  </si>
  <si>
    <t>(in million dollars, except per share amounts)</t>
  </si>
  <si>
    <t xml:space="preserve">NOTE ON FINANCIAL STATEMENTS </t>
  </si>
  <si>
    <r>
      <t>Return on average capital employed (ROACE)</t>
    </r>
    <r>
      <rPr>
        <vertAlign val="superscript"/>
        <sz val="9"/>
        <rFont val="Arial"/>
        <family val="2"/>
      </rPr>
      <t>(5)</t>
    </r>
  </si>
  <si>
    <t>FINANCIAL HIGHLIGHTS</t>
  </si>
  <si>
    <r>
      <t>Weighted-average number of fully-diluted shares</t>
    </r>
    <r>
      <rPr>
        <vertAlign val="superscript"/>
        <sz val="9"/>
        <rFont val="Arial"/>
        <family val="2"/>
      </rPr>
      <t>(1)</t>
    </r>
  </si>
  <si>
    <t>Treasury Shares</t>
  </si>
  <si>
    <t>High</t>
  </si>
  <si>
    <t>Low</t>
  </si>
  <si>
    <t>Year-end</t>
  </si>
  <si>
    <t>Billion €</t>
  </si>
  <si>
    <t>Billion $</t>
  </si>
  <si>
    <t>Euronext Paris</t>
  </si>
  <si>
    <t>New York Stock Exchange (number of ADRs)</t>
  </si>
  <si>
    <r>
      <t>Dividend per share (€)</t>
    </r>
    <r>
      <rPr>
        <vertAlign val="superscript"/>
        <sz val="9"/>
        <rFont val="Arial"/>
        <family val="2"/>
      </rPr>
      <t>(3)</t>
    </r>
  </si>
  <si>
    <r>
      <t>Price-to-earning ratio</t>
    </r>
    <r>
      <rPr>
        <vertAlign val="superscript"/>
        <sz val="9"/>
        <rFont val="Arial"/>
        <family val="2"/>
      </rPr>
      <t>(6)</t>
    </r>
  </si>
  <si>
    <r>
      <t>Yield</t>
    </r>
    <r>
      <rPr>
        <vertAlign val="superscript"/>
        <sz val="9"/>
        <rFont val="Arial"/>
        <family val="2"/>
      </rPr>
      <t>(7)</t>
    </r>
  </si>
  <si>
    <t>SHARE INFORMATION</t>
  </si>
  <si>
    <t>2014</t>
  </si>
  <si>
    <t>Year 2014</t>
  </si>
  <si>
    <t>Net income 2014</t>
  </si>
  <si>
    <r>
      <t>Adjusted fully-diluted earnings per share ($)</t>
    </r>
    <r>
      <rPr>
        <b/>
        <vertAlign val="superscript"/>
        <sz val="9"/>
        <rFont val="Arial"/>
        <family val="2"/>
      </rPr>
      <t>(1)(2)</t>
    </r>
  </si>
  <si>
    <r>
      <t>Dividend per share (€)</t>
    </r>
    <r>
      <rPr>
        <b/>
        <vertAlign val="superscript"/>
        <sz val="9"/>
        <rFont val="Arial"/>
        <family val="2"/>
      </rPr>
      <t>(2)(3)</t>
    </r>
  </si>
  <si>
    <r>
      <t>Dividend per ADR ($)</t>
    </r>
    <r>
      <rPr>
        <b/>
        <vertAlign val="superscript"/>
        <sz val="9"/>
        <rFont val="Arial"/>
        <family val="2"/>
      </rPr>
      <t>(2)(3)(4)</t>
    </r>
  </si>
  <si>
    <r>
      <t>Investments</t>
    </r>
    <r>
      <rPr>
        <vertAlign val="superscript"/>
        <sz val="9"/>
        <rFont val="Arial"/>
        <family val="2"/>
      </rPr>
      <t>(7)</t>
    </r>
  </si>
  <si>
    <t>Adjusted operating income from business segments</t>
  </si>
  <si>
    <t>Adjusted net operating income from business segments</t>
  </si>
  <si>
    <r>
      <t>Price realizations</t>
    </r>
    <r>
      <rPr>
        <b/>
        <vertAlign val="superscript"/>
        <sz val="9"/>
        <rFont val="Arial"/>
        <family val="2"/>
      </rPr>
      <t>(2)</t>
    </r>
  </si>
  <si>
    <r>
      <t>TOTAL average liquids price ($/b)</t>
    </r>
    <r>
      <rPr>
        <vertAlign val="superscript"/>
        <sz val="9"/>
        <rFont val="Arial"/>
        <family val="2"/>
      </rPr>
      <t>(3)</t>
    </r>
  </si>
  <si>
    <t>Year 2011</t>
  </si>
  <si>
    <t>Year 2010</t>
  </si>
  <si>
    <t>104</t>
  </si>
  <si>
    <r>
      <t>Dividend per ADR ($)</t>
    </r>
    <r>
      <rPr>
        <vertAlign val="superscript"/>
        <sz val="9"/>
        <rFont val="Arial"/>
        <family val="2"/>
      </rPr>
      <t>(3)(4)</t>
    </r>
  </si>
  <si>
    <r>
      <t>Pay-out</t>
    </r>
    <r>
      <rPr>
        <vertAlign val="superscript"/>
        <sz val="9"/>
        <rFont val="Arial"/>
        <family val="2"/>
      </rPr>
      <t>(5)</t>
    </r>
  </si>
  <si>
    <r>
      <t>Shares on a fully-diluted basis (as of December 31)</t>
    </r>
    <r>
      <rPr>
        <vertAlign val="superscript"/>
        <sz val="9"/>
        <rFont val="Arial"/>
        <family val="2"/>
      </rPr>
      <t>(1)</t>
    </r>
  </si>
  <si>
    <t>2020 and beyond</t>
  </si>
  <si>
    <t>As of December 31, 2012</t>
  </si>
  <si>
    <t>As of December 31, 2013</t>
  </si>
  <si>
    <t>As of December 31, 2014</t>
  </si>
  <si>
    <t>Long-term liabilities</t>
  </si>
  <si>
    <t>As of December 31, 2014</t>
  </si>
  <si>
    <t>Exploration &amp; Production</t>
  </si>
  <si>
    <t>Gas &amp; Power</t>
  </si>
  <si>
    <t>Trading &amp; Shipping</t>
  </si>
  <si>
    <t>New Energies</t>
  </si>
  <si>
    <t>(1) Employees present: employees present are employees on the payroll of the consolidated scope, less employees who are not present, i.e., persons who are under suspended contract (sabbatical, business development leave, etc.), absent on long-term sick leave (more than six months), assigned to a company outside the Group, etc.</t>
  </si>
  <si>
    <r>
      <t>Cash flow (from)</t>
    </r>
    <r>
      <rPr>
        <b/>
        <sz val="9"/>
        <rFont val="Arial"/>
        <family val="2"/>
      </rPr>
      <t>/</t>
    </r>
    <r>
      <rPr>
        <b/>
        <sz val="9"/>
        <rFont val="Arial"/>
        <family val="2"/>
      </rPr>
      <t>used financing activities</t>
    </r>
  </si>
  <si>
    <t>Cash flow used in financing activities</t>
  </si>
  <si>
    <r>
      <t>Average refining margins ($/t) - ERMI</t>
    </r>
    <r>
      <rPr>
        <vertAlign val="superscript"/>
        <sz val="9"/>
        <rFont val="Arial"/>
        <family val="2"/>
      </rPr>
      <t>(1)</t>
    </r>
  </si>
  <si>
    <r>
      <t>Full Year</t>
    </r>
    <r>
      <rPr>
        <b/>
        <vertAlign val="superscript"/>
        <sz val="10"/>
        <color indexed="62"/>
        <rFont val="Arial"/>
        <family val="2"/>
      </rPr>
      <t>(2)</t>
    </r>
  </si>
  <si>
    <t>INCOME TAXES</t>
  </si>
  <si>
    <r>
      <t>864</t>
    </r>
    <r>
      <rPr>
        <vertAlign val="superscript"/>
        <sz val="9"/>
        <rFont val="Arial"/>
        <family val="2"/>
      </rPr>
      <t>(4)</t>
    </r>
  </si>
  <si>
    <r>
      <t>263</t>
    </r>
    <r>
      <rPr>
        <vertAlign val="superscript"/>
        <sz val="9"/>
        <rFont val="Arial"/>
        <family val="2"/>
      </rPr>
      <t>(8)</t>
    </r>
  </si>
  <si>
    <r>
      <t>Sales of treasury shares</t>
    </r>
    <r>
      <rPr>
        <vertAlign val="superscript"/>
        <sz val="9"/>
        <rFont val="Arial"/>
        <family val="2"/>
      </rPr>
      <t>(1)</t>
    </r>
  </si>
  <si>
    <r>
      <t xml:space="preserve">(in million </t>
    </r>
    <r>
      <rPr>
        <sz val="10"/>
        <color indexed="62"/>
        <rFont val="Arial Italic"/>
        <family val="0"/>
      </rPr>
      <t>dollars</t>
    </r>
    <r>
      <rPr>
        <i/>
        <sz val="10"/>
        <color indexed="62"/>
        <rFont val="Arial"/>
        <family val="2"/>
      </rPr>
      <t xml:space="preserve"> except percent)</t>
    </r>
  </si>
  <si>
    <t>Machinery plant and equipment (including transportation equipment)</t>
  </si>
  <si>
    <r>
      <t>(in million</t>
    </r>
    <r>
      <rPr>
        <sz val="10"/>
        <color indexed="62"/>
        <rFont val="Arial"/>
        <family val="2"/>
      </rPr>
      <t xml:space="preserve"> </t>
    </r>
    <r>
      <rPr>
        <sz val="10"/>
        <color indexed="62"/>
        <rFont val="Arial Italic"/>
        <family val="0"/>
      </rPr>
      <t>dollars</t>
    </r>
    <r>
      <rPr>
        <i/>
        <sz val="10"/>
        <color indexed="62"/>
        <rFont val="Arial Italic"/>
        <family val="2"/>
      </rPr>
      <t xml:space="preserve">, </t>
    </r>
    <r>
      <rPr>
        <i/>
        <sz val="10"/>
        <color indexed="62"/>
        <rFont val="Arial"/>
        <family val="2"/>
      </rPr>
      <t>except percent)</t>
    </r>
  </si>
  <si>
    <r>
      <t xml:space="preserve">(in million </t>
    </r>
    <r>
      <rPr>
        <sz val="10"/>
        <color indexed="62"/>
        <rFont val="Arial Italic"/>
        <family val="0"/>
      </rPr>
      <t>dollars</t>
    </r>
    <r>
      <rPr>
        <i/>
        <sz val="10"/>
        <color indexed="62"/>
        <rFont val="Arial Italic"/>
        <family val="2"/>
      </rPr>
      <t>,</t>
    </r>
    <r>
      <rPr>
        <i/>
        <sz val="10"/>
        <color indexed="62"/>
        <rFont val="Arial"/>
        <family val="2"/>
      </rPr>
      <t xml:space="preserve"> except percent)</t>
    </r>
  </si>
  <si>
    <t>Divestments (at the sale price)</t>
  </si>
  <si>
    <t xml:space="preserve">*In the 2013 Factbook , the historical Factbook conversion method is used
for 2010 data: US dollar data represented euro amounts converted at the
average €-$ exchange rate for statement of income and cash flow
statement items and at the year-end €-$ exchange rate for the balance 
sheet. </t>
  </si>
  <si>
    <t>interim ADR dividend of $0.74 payable in April 2015 and the proposed final ADR dividend of $0.74 payable in July 2015, both converted at a rate of $1.21/€.</t>
  </si>
  <si>
    <r>
      <t>CAPITAL EXPENDITURES</t>
    </r>
    <r>
      <rPr>
        <b/>
        <vertAlign val="superscript"/>
        <sz val="12"/>
        <color indexed="53"/>
        <rFont val="Arial"/>
        <family val="2"/>
      </rPr>
      <t>(1)</t>
    </r>
  </si>
  <si>
    <r>
      <t>1,760</t>
    </r>
    <r>
      <rPr>
        <vertAlign val="superscript"/>
        <sz val="9"/>
        <rFont val="Arial"/>
        <family val="2"/>
      </rPr>
      <t>(2)</t>
    </r>
  </si>
  <si>
    <r>
      <t>1,960</t>
    </r>
    <r>
      <rPr>
        <vertAlign val="superscript"/>
        <sz val="9"/>
        <rFont val="Arial"/>
        <family val="2"/>
      </rPr>
      <t>(6)</t>
    </r>
  </si>
  <si>
    <r>
      <t>15,461</t>
    </r>
    <r>
      <rPr>
        <vertAlign val="superscript"/>
        <sz val="9"/>
        <rFont val="Arial"/>
        <family val="2"/>
      </rPr>
      <t>(5)</t>
    </r>
  </si>
  <si>
    <r>
      <t>9,479</t>
    </r>
    <r>
      <rPr>
        <vertAlign val="superscript"/>
        <sz val="9"/>
        <rFont val="Arial"/>
        <family val="2"/>
      </rPr>
      <t>(3)</t>
    </r>
  </si>
  <si>
    <r>
      <t>8,541</t>
    </r>
    <r>
      <rPr>
        <vertAlign val="superscript"/>
        <sz val="9"/>
        <rFont val="Arial"/>
        <family val="2"/>
      </rPr>
      <t>(2)</t>
    </r>
  </si>
  <si>
    <r>
      <t>3,253</t>
    </r>
    <r>
      <rPr>
        <vertAlign val="superscript"/>
        <sz val="9"/>
        <rFont val="Arial"/>
        <family val="2"/>
      </rPr>
      <t>(3)</t>
    </r>
  </si>
  <si>
    <r>
      <t>5,010</t>
    </r>
    <r>
      <rPr>
        <vertAlign val="superscript"/>
        <sz val="9"/>
        <rFont val="Arial"/>
        <family val="2"/>
      </rPr>
      <t>(5)</t>
    </r>
  </si>
  <si>
    <r>
      <t>1,697</t>
    </r>
    <r>
      <rPr>
        <vertAlign val="superscript"/>
        <sz val="9"/>
        <rFont val="Arial"/>
        <family val="2"/>
      </rPr>
      <t>(7)</t>
    </r>
  </si>
  <si>
    <r>
      <t>2.44</t>
    </r>
    <r>
      <rPr>
        <vertAlign val="superscript"/>
        <sz val="9"/>
        <rFont val="Arial"/>
        <family val="2"/>
      </rPr>
      <t>(3)</t>
    </r>
  </si>
  <si>
    <r>
      <t>3.00</t>
    </r>
    <r>
      <rPr>
        <vertAlign val="superscript"/>
        <sz val="9"/>
        <rFont val="Arial"/>
        <family val="2"/>
      </rPr>
      <t>(3)(4)</t>
    </r>
  </si>
  <si>
    <t>Effective January 1,  2014,  Total changed the presentation currency of the Group’s Consolidated Financial statements from the euro to the US dollar. Comparative 2013,  2012,  2011 and 2010* information has been restated.</t>
  </si>
  <si>
    <t xml:space="preserve">(1) Adjusted results are defined as income using replacement cost, adjusted for special items, excluding the impact of changes for fair value from January 1, 2011, and, through June 30, 2010, excluding Total’s equity share of adjustments related to Sanofi.  </t>
  </si>
  <si>
    <t>(2) Based on the fully-diluted weighted-average number of common shares outstanding during the period.</t>
  </si>
  <si>
    <t>(3) 2014 dividend subject to approval at the May 29, 2015 Annual Shareholders’ meeting.</t>
  </si>
  <si>
    <t xml:space="preserve">(4) Estimated dividend in dollars includes the first quarterly interim ADR dividend of $0.77 paid in October 2014 and the second quarterly interim ADR dividend of $0.75 paid in January 2015, as well as the third quarterly </t>
  </si>
  <si>
    <t>(5) Based on adjusted net operating income and average capital employed using replacement cost.</t>
  </si>
  <si>
    <t>(6) ROACE and ROE are based on historical data in euro for the year 2010.</t>
  </si>
  <si>
    <t>(7) Including acquisitions.</t>
  </si>
  <si>
    <t>(1)  Total’s European Refining Margin Indicator (ERMI); published quarterly by the Group.</t>
  </si>
  <si>
    <t>(1) Adjusted results are defined as income using replacement cost, adjusted for special items, excluding the impact of changes for fair value from January 1, 2011, and, through June 30, 2010, excluding Total’s equity share of adjustments related to Sanofi.</t>
  </si>
  <si>
    <t>(1) Total’s European Refining Margin Indicator (ERMI); published quarterly by the Group.</t>
  </si>
  <si>
    <t>(2) Consolidated subsidiaries excluding fixed margin and buy-back contracts. Beginning with the first quarter of 2012, includes hydrocarbon production overlifting/underlifting position valued at market price.</t>
  </si>
  <si>
    <t>(3) Crude oil and natural gas liquids.</t>
  </si>
  <si>
    <t>Intangible assets, net</t>
  </si>
  <si>
    <t>Inventories, net</t>
  </si>
  <si>
    <t>Common shares</t>
  </si>
  <si>
    <t>(1) $2,401 million of OML 138 in Nigeria has been classified as “Assets classified as held for sale”. $1,664 million of Bostik has been classified as “Assets classified as held for sale”. $469 million of TCSA has been classified as "Assets held for sale". $367 million of Totalgaz has been classified as “Assets held for sale”.</t>
  </si>
  <si>
    <t>(2) $831 million of OML 138 in Nigeria has been classified as “Liabilities directly associated with the assets classified as held for sale”. $606 million of Bostik has been classified as “Liabilities directly associated with the assets classified as held for sale”. $58 million of TCSA has been classified as “Liabilities directly associated with the assets classified as held for sale”. $265 million of Totalgaz has been classified as “Liabilities directly associated with the assets classified as held for sale”.</t>
  </si>
  <si>
    <t>(3) $2,527 million of OML 138 in Nigeria has been classified as “Assets classified as held for sale”. $726 million of Block 15/06 in Angola has been classified as “Assets classified as held for sale”.</t>
  </si>
  <si>
    <t>(4) $814 million of OML 138 in Nigeria has been classified as “Liabilities directly associated with the assets classified as held for sale”. $50 million of Block 15/06 in Angola has been classified as “Liabilities directly associated with the assets classified as held for sale”.</t>
  </si>
  <si>
    <t>(5) $2,181 million of OML 138 in Nigeria has been classified as “Assets classified as held for sale”. $1,887 million of Transport et Infrastructures Gaz France (TIGF) including $1,643 million tangible assets has been classified as “Assets classified as held for sale”. $614 million of Tempa Rossa has been classified as “Assets classified as held for sale”. $329 million of Upstream Trinidad &amp; Tobago have been classified as “Assets classified as held for sale”.</t>
  </si>
  <si>
    <t>(6) $662 million of OML 138 in Nigeria has been classified as “Liabilities directly associated with the assets classified as held for sale”. $1,167 million of Transport et Infrastructures Gaz France (TIGF) including $1,046 non current financial debt has been classified as “Liabilities directly associated with the assets classified as held for sale”. $131 million of Upstream Trinidad &amp; Tobago have been classified as “Liabilities directly associated with the assets classified as held for sale”.</t>
  </si>
  <si>
    <t xml:space="preserve">(7)$245 million of the affiliate Total E&amp;P Cameroon have been classified as “Assets classified as held for sale”. $831 million of the Joslyn mining project covered by the agreements has been classified as “Assets classified as held for sale”. $621 million of the photocure and coatings resins businesses have been classified as “Assets classified as held for sale”.
</t>
  </si>
  <si>
    <t>(8)$183 million of the affiliate Total E&amp;P Cameroon have been classified as “Liabilities directly associated with the assets classified as held for sale”. $11 million of the Joslyn mining project covered by the agreements has been classified as “Liabilities directly associated with the assets classified as held for sale”. $69 million of the photocure and coatings resins businesses have been classified as “Liabilities directly associated with the assets classified as held for sale”.</t>
  </si>
  <si>
    <t>Proved properties</t>
  </si>
  <si>
    <t>(1) As of December 31 2014 accumulated depreciation  depletion and amortization amounted to 125 099 M$.</t>
  </si>
  <si>
    <t>(1) Financial instruments held for hedging of non-current financial debt purposes are not included here.</t>
  </si>
  <si>
    <t>(1) These analyses are presented after the impact of interest rate and currency swaps.</t>
  </si>
  <si>
    <t>(2) 2016 and after.</t>
  </si>
  <si>
    <t>(3) 2017 and after.</t>
  </si>
  <si>
    <t>(4) 2018 and after.</t>
  </si>
  <si>
    <t>(5) 2019 and after.</t>
  </si>
  <si>
    <t>As of January 1, 2012</t>
  </si>
  <si>
    <t>(1) Treasury shares related to the restricted stock grants.</t>
  </si>
  <si>
    <t>Net financial debt</t>
  </si>
  <si>
    <t>(in millions of dollars, except percent)</t>
  </si>
  <si>
    <t xml:space="preserve">(1) At replacement cost (excluding after-tax inventory effect). Average Capital Employed = (Capital Employed beginning of the year + Capital Employed end of the year)/2.
</t>
  </si>
  <si>
    <t>(1) Including acquisitions.</t>
  </si>
  <si>
    <t>Shares outstanding (as of December 31)</t>
  </si>
  <si>
    <t>Price per share (€)</t>
  </si>
  <si>
    <t>Price per ADR ($)</t>
  </si>
  <si>
    <t>Market capitalization at year-end, computed on shares outstanding</t>
  </si>
  <si>
    <t>Trading volume (daily average)</t>
  </si>
  <si>
    <t>(1) Excluding shares owned by the Group and cancelled in the consolidated balance sheet under French GAAP.</t>
  </si>
  <si>
    <t xml:space="preserve">(2) Adjusted results are defined as income using replacement cost, adjusted for special items, excluding the impact of changes for fair value from January 1, 2011, and, through June 30, 2010, excluding Total’s equity share of adjustments related to Sanofi. </t>
  </si>
  <si>
    <t>(3) Pending approval at the May 29, 2015 AGM. This amount includes the first three quarterly interim dividends of 0.61 € per share paid on September 26, 2014, December 17, 2014 and on March 25, 2015, and the final dividend of 0.61 € per share payable on July 1, 2015.</t>
  </si>
  <si>
    <t xml:space="preserve">(4) Estimated dividend in dollars includes the first quarterly interim ADR dividend of $0.77 paid in October 2014 and the second quarterly interim ADR dividend of $0.75 paid in January 2015, as well as the third quarterly interim ADR dividend of $0.74 payable in April 2015 and the proposed final ADR dividend of $0.74 payable in July 2015, both converted at a rate of $1.21/€. </t>
  </si>
  <si>
    <t>(5) Dividend (€)/adjusted earnings per share.</t>
  </si>
  <si>
    <t>(6) Share price at year-end/adjusted earnings per share.</t>
  </si>
  <si>
    <t>(7) Dividend (€)/share price at year-end.</t>
  </si>
  <si>
    <t>Wages and salaries (including social charges)</t>
  </si>
  <si>
    <t>(1) Personnel expenses and number of employees of fully-consolidated subsidiaries.</t>
  </si>
  <si>
    <t xml:space="preserve">(1) Personnel expenses and number of employees of fully-consolidated subsidiaries. </t>
  </si>
  <si>
    <r>
      <t>Adjusted fully-diluted earnings per share ($)</t>
    </r>
    <r>
      <rPr>
        <vertAlign val="superscript"/>
        <sz val="9"/>
        <rFont val="Arial"/>
        <family val="2"/>
      </rPr>
      <t>(2)</t>
    </r>
  </si>
  <si>
    <r>
      <rPr>
        <sz val="8"/>
        <color indexed="8"/>
        <rFont val="Noteworthy Light"/>
        <family val="2"/>
      </rPr>
      <t>﻿</t>
    </r>
    <r>
      <rPr>
        <sz val="8"/>
        <color indexed="8"/>
        <rFont val="Arial"/>
        <family val="2"/>
      </rPr>
      <t>(2) Including acquisitions.</t>
    </r>
  </si>
  <si>
    <r>
      <rPr>
        <sz val="8"/>
        <color indexed="8"/>
        <rFont val="Noteworthy Light"/>
        <family val="2"/>
      </rPr>
      <t>﻿</t>
    </r>
    <r>
      <rPr>
        <sz val="8"/>
        <color indexed="8"/>
        <rFont val="Arial"/>
        <family val="2"/>
      </rPr>
      <t>(1) Adjusted results are defined as income using replacement cost and adjusted for special items.</t>
    </r>
  </si>
  <si>
    <t xml:space="preserve">Note: See page 9 for note on Financial Statements. </t>
  </si>
  <si>
    <t>Cash flow from operations</t>
  </si>
  <si>
    <t>Divestments</t>
  </si>
  <si>
    <r>
      <t>Investments</t>
    </r>
    <r>
      <rPr>
        <vertAlign val="superscript"/>
        <sz val="9"/>
        <rFont val="Arial"/>
        <family val="2"/>
      </rPr>
      <t xml:space="preserve"> (2)</t>
    </r>
  </si>
  <si>
    <r>
      <t>Adjusted net operating income</t>
    </r>
    <r>
      <rPr>
        <vertAlign val="superscript"/>
        <sz val="9"/>
        <rFont val="Arial"/>
        <family val="2"/>
      </rPr>
      <t>(1)</t>
    </r>
  </si>
  <si>
    <r>
      <t>Adjusted operating income</t>
    </r>
    <r>
      <rPr>
        <vertAlign val="superscript"/>
        <sz val="9"/>
        <rFont val="Arial"/>
        <family val="2"/>
      </rPr>
      <t>(1)</t>
    </r>
  </si>
  <si>
    <r>
      <rPr>
        <b/>
        <sz val="12"/>
        <color indexed="53"/>
        <rFont val="Lucida Sans Unicode"/>
        <family val="2"/>
      </rPr>
      <t>﻿</t>
    </r>
    <r>
      <rPr>
        <b/>
        <sz val="12"/>
        <color indexed="53"/>
        <rFont val="Arial Bold"/>
        <family val="2"/>
      </rPr>
      <t>FINANCIAL HIGHLIGHTS</t>
    </r>
  </si>
  <si>
    <t>﻿(2) Data for UK procurement/exchange reprocessed for 2012 and 2013.</t>
  </si>
  <si>
    <r>
      <rPr>
        <sz val="8"/>
        <color indexed="8"/>
        <rFont val="Noteworthy Light"/>
        <family val="2"/>
      </rPr>
      <t>﻿</t>
    </r>
    <r>
      <rPr>
        <sz val="8"/>
        <color indexed="8"/>
        <rFont val="Arial"/>
        <family val="2"/>
      </rPr>
      <t>(1) Results of trading and bulk sales are reported in the Refining &amp; Chemicals segment.</t>
    </r>
  </si>
  <si>
    <t>Refined product sales including trading and bulk sales</t>
  </si>
  <si>
    <r>
      <t>Bulk sales</t>
    </r>
    <r>
      <rPr>
        <vertAlign val="superscript"/>
        <sz val="9"/>
        <rFont val="Arial"/>
        <family val="2"/>
      </rPr>
      <t>(2)</t>
    </r>
  </si>
  <si>
    <r>
      <t>Trading sales</t>
    </r>
    <r>
      <rPr>
        <vertAlign val="superscript"/>
        <sz val="9"/>
        <rFont val="Arial"/>
        <family val="2"/>
      </rPr>
      <t>(1)</t>
    </r>
  </si>
  <si>
    <t>Refined product sales excluding trading and bulk sales</t>
  </si>
  <si>
    <t>(in kb/d)</t>
  </si>
  <si>
    <r>
      <t xml:space="preserve">(3) </t>
    </r>
    <r>
      <rPr>
        <sz val="8"/>
        <color indexed="8"/>
        <rFont val="Noteworthy Light"/>
        <family val="2"/>
      </rPr>
      <t>﻿﻿</t>
    </r>
    <r>
      <rPr>
        <sz val="8"/>
        <color indexed="8"/>
        <rFont val="Arial"/>
        <family val="2"/>
      </rPr>
      <t xml:space="preserve">Represents supply to African non consolidated group companies and third parties.
</t>
    </r>
  </si>
  <si>
    <r>
      <t xml:space="preserve">(2) </t>
    </r>
    <r>
      <rPr>
        <sz val="8"/>
        <color indexed="8"/>
        <rFont val="Noteworthy Light"/>
        <family val="2"/>
      </rPr>
      <t>﻿﻿</t>
    </r>
    <r>
      <rPr>
        <sz val="8"/>
        <color indexed="8"/>
        <rFont val="Arial"/>
        <family val="2"/>
      </rPr>
      <t>On July 31, 2011, TOTAL sold its 48.83% share in CEPSA.</t>
    </r>
  </si>
  <si>
    <r>
      <t xml:space="preserve">(1) </t>
    </r>
    <r>
      <rPr>
        <sz val="8"/>
        <rFont val="Noteworthy Light"/>
        <family val="2"/>
      </rPr>
      <t>﻿﻿</t>
    </r>
    <r>
      <rPr>
        <sz val="8"/>
        <rFont val="Arial"/>
        <family val="2"/>
      </rPr>
      <t>From October 1, 2010, TOTAL Italy merged with Erg to create TotalErg – TOTAL holds 49% of TotalErg.</t>
    </r>
  </si>
  <si>
    <t>Total Worldwide</t>
  </si>
  <si>
    <t>Total Asia</t>
  </si>
  <si>
    <t>Indian Ocean islands</t>
  </si>
  <si>
    <t>Pacific</t>
  </si>
  <si>
    <t>East Asia</t>
  </si>
  <si>
    <t>Asia</t>
  </si>
  <si>
    <t>Total Middle East</t>
  </si>
  <si>
    <r>
      <rPr>
        <sz val="9"/>
        <rFont val="Noteworthy Bold"/>
        <family val="2"/>
      </rPr>
      <t>﻿</t>
    </r>
    <r>
      <rPr>
        <sz val="9"/>
        <rFont val="Arial"/>
        <family val="2"/>
      </rPr>
      <t>Jordan, Lebanon, Turkey and others</t>
    </r>
  </si>
  <si>
    <t>Middle East</t>
  </si>
  <si>
    <t>Total Americas</t>
  </si>
  <si>
    <t>Latin America</t>
  </si>
  <si>
    <t>Caribbean Islands</t>
  </si>
  <si>
    <t>United States</t>
  </si>
  <si>
    <t>Americas</t>
  </si>
  <si>
    <t>Total Africa</t>
  </si>
  <si>
    <r>
      <t>Other</t>
    </r>
    <r>
      <rPr>
        <vertAlign val="superscript"/>
        <sz val="9"/>
        <rFont val="Arial"/>
        <family val="2"/>
      </rPr>
      <t>(3)</t>
    </r>
  </si>
  <si>
    <t>Central Africa</t>
  </si>
  <si>
    <t>Southern Africa</t>
  </si>
  <si>
    <t>Eastern Africa</t>
  </si>
  <si>
    <t>Western Africa</t>
  </si>
  <si>
    <t>Northern Africa</t>
  </si>
  <si>
    <t>Total Europe</t>
  </si>
  <si>
    <r>
      <t>Portugal</t>
    </r>
    <r>
      <rPr>
        <vertAlign val="superscript"/>
        <sz val="9"/>
        <rFont val="Arial"/>
        <family val="2"/>
      </rPr>
      <t>(2)</t>
    </r>
  </si>
  <si>
    <r>
      <t>Spain</t>
    </r>
    <r>
      <rPr>
        <vertAlign val="superscript"/>
        <sz val="9"/>
        <rFont val="Arial"/>
        <family val="2"/>
      </rPr>
      <t>(2)</t>
    </r>
  </si>
  <si>
    <r>
      <t>Italy</t>
    </r>
    <r>
      <rPr>
        <vertAlign val="superscript"/>
        <sz val="9"/>
        <rFont val="Arial"/>
        <family val="2"/>
      </rPr>
      <t>(1)</t>
    </r>
  </si>
  <si>
    <t>Germany</t>
  </si>
  <si>
    <t>Benelux</t>
  </si>
  <si>
    <t>United Kingdom</t>
  </si>
  <si>
    <t>Europe</t>
  </si>
  <si>
    <r>
      <rPr>
        <i/>
        <sz val="10"/>
        <color indexed="25"/>
        <rFont val="Menlo Regular"/>
        <family val="2"/>
      </rPr>
      <t>﻿</t>
    </r>
    <r>
      <rPr>
        <i/>
        <sz val="10"/>
        <color indexed="25"/>
        <rFont val="Arial"/>
        <family val="2"/>
      </rPr>
      <t>(kb</t>
    </r>
    <r>
      <rPr>
        <i/>
        <sz val="10"/>
        <color indexed="25"/>
        <rFont val="Arial"/>
        <family val="2"/>
      </rPr>
      <t>/</t>
    </r>
    <r>
      <rPr>
        <i/>
        <sz val="10"/>
        <color indexed="25"/>
        <rFont val="Arial"/>
        <family val="2"/>
      </rPr>
      <t>d)</t>
    </r>
  </si>
  <si>
    <r>
      <rPr>
        <sz val="8"/>
        <rFont val="Menlo Regular"/>
        <family val="2"/>
      </rPr>
      <t>﻿</t>
    </r>
    <r>
      <rPr>
        <sz val="8"/>
        <rFont val="Arial"/>
        <family val="2"/>
      </rPr>
      <t xml:space="preserve">(1) </t>
    </r>
    <r>
      <rPr>
        <sz val="8"/>
        <rFont val="Noteworthy Light"/>
        <family val="2"/>
      </rPr>
      <t>﻿</t>
    </r>
    <r>
      <rPr>
        <sz val="8"/>
        <rFont val="Arial"/>
        <family val="2"/>
      </rPr>
      <t xml:space="preserve">Including TOTAL’s share in CEPSA until July 31, 2011 and in TotalErg since October 1, 2010.
</t>
    </r>
  </si>
  <si>
    <t>﻿17</t>
  </si>
  <si>
    <t>Other products</t>
  </si>
  <si>
    <t>﻿40</t>
  </si>
  <si>
    <t>Bitumen</t>
  </si>
  <si>
    <t>﻿15</t>
  </si>
  <si>
    <t>Solvents</t>
  </si>
  <si>
    <t>﻿37</t>
  </si>
  <si>
    <t>Lubricants</t>
  </si>
  <si>
    <r>
      <rPr>
        <sz val="9"/>
        <rFont val="Noteworthy Light"/>
        <family val="2"/>
      </rPr>
      <t>﻿</t>
    </r>
    <r>
      <rPr>
        <sz val="9"/>
        <rFont val="Arial"/>
        <family val="2"/>
      </rPr>
      <t>39</t>
    </r>
  </si>
  <si>
    <t>Fuel oils</t>
  </si>
  <si>
    <t>﻿995</t>
  </si>
  <si>
    <t>Diesel fuel and heating oils</t>
  </si>
  <si>
    <t>﻿228</t>
  </si>
  <si>
    <t>Avgas and jet fuel</t>
  </si>
  <si>
    <t>﻿312</t>
  </si>
  <si>
    <t>Motor gasoline</t>
  </si>
  <si>
    <r>
      <rPr>
        <sz val="9"/>
        <rFont val="Noteworthy Light"/>
        <family val="2"/>
      </rPr>
      <t>﻿</t>
    </r>
    <r>
      <rPr>
        <sz val="9"/>
        <rFont val="Arial"/>
        <family val="2"/>
      </rPr>
      <t>86</t>
    </r>
  </si>
  <si>
    <t>LPG</t>
  </si>
  <si>
    <r>
      <rPr>
        <sz val="10"/>
        <color indexed="25"/>
        <rFont val="Maison Neue TRIAL Mono Italic"/>
        <family val="2"/>
      </rPr>
      <t>﻿</t>
    </r>
    <r>
      <rPr>
        <sz val="10"/>
        <color indexed="25"/>
        <rFont val="Arial Italic"/>
        <family val="2"/>
      </rPr>
      <t>(kb/d)</t>
    </r>
  </si>
  <si>
    <r>
      <rPr>
        <b/>
        <sz val="10"/>
        <color indexed="53"/>
        <rFont val="Lucida Sans Unicode"/>
        <family val="2"/>
      </rPr>
      <t>﻿</t>
    </r>
    <r>
      <rPr>
        <b/>
        <sz val="10"/>
        <color indexed="53"/>
        <rFont val="Arial Bold"/>
        <family val="0"/>
      </rPr>
      <t>By main products</t>
    </r>
    <r>
      <rPr>
        <b/>
        <vertAlign val="superscript"/>
        <sz val="10"/>
        <color indexed="53"/>
        <rFont val="Arial Bold"/>
        <family val="0"/>
      </rPr>
      <t>(1)</t>
    </r>
  </si>
  <si>
    <r>
      <t xml:space="preserve">(2) </t>
    </r>
    <r>
      <rPr>
        <sz val="8"/>
        <color indexed="8"/>
        <rFont val="Noteworthy Light"/>
        <family val="2"/>
      </rPr>
      <t>﻿</t>
    </r>
    <r>
      <rPr>
        <sz val="8"/>
        <color indexed="8"/>
        <rFont val="Arial"/>
        <family val="2"/>
      </rPr>
      <t xml:space="preserve">Including CEPSA service-stations. On July 31, 2011, TOTAL sold its 48.83% share in CEPSA. </t>
    </r>
  </si>
  <si>
    <r>
      <t xml:space="preserve">(1) </t>
    </r>
    <r>
      <rPr>
        <sz val="8"/>
        <color indexed="8"/>
        <rFont val="Noteworthy Light"/>
        <family val="2"/>
      </rPr>
      <t>﻿</t>
    </r>
    <r>
      <rPr>
        <sz val="8"/>
        <color indexed="8"/>
        <rFont val="Arial"/>
        <family val="2"/>
      </rPr>
      <t>Including TotalErg service-stations. From October 1, 2010, TOTAL Italy merged with Erg to create TotalErg.</t>
    </r>
  </si>
  <si>
    <t>Total excluding AS24</t>
  </si>
  <si>
    <t>Jordan, Lebanon, Turkey</t>
  </si>
  <si>
    <t>AS24 Stations</t>
  </si>
  <si>
    <t>Poland</t>
  </si>
  <si>
    <r>
      <t>SERVICE-STATIONS</t>
    </r>
    <r>
      <rPr>
        <b/>
        <vertAlign val="superscript"/>
        <sz val="12"/>
        <color indexed="53"/>
        <rFont val="Arial"/>
        <family val="2"/>
      </rPr>
      <t xml:space="preserve"> (1)</t>
    </r>
  </si>
  <si>
    <t>(2) Including acquisitions.</t>
  </si>
  <si>
    <t>(1) Adjusted results are defined as income using replacement cost and adjusted for special items.</t>
  </si>
  <si>
    <r>
      <t>Investments</t>
    </r>
    <r>
      <rPr>
        <vertAlign val="superscript"/>
        <sz val="9"/>
        <rFont val="Arial"/>
        <family val="2"/>
      </rPr>
      <t>(2)</t>
    </r>
  </si>
  <si>
    <t>Contribution of Specialty Chemicals</t>
  </si>
  <si>
    <t>(1) Including share of equity affiliate CEPSA until July 31, 2011.</t>
  </si>
  <si>
    <t>Refinery throughput</t>
  </si>
  <si>
    <t>Distillation capacity Group share at year-end</t>
  </si>
  <si>
    <r>
      <t>OPERATIONAL HIGHLIGHTS</t>
    </r>
    <r>
      <rPr>
        <b/>
        <vertAlign val="superscript"/>
        <sz val="12"/>
        <color indexed="53"/>
        <rFont val="Arial"/>
        <family val="2"/>
      </rPr>
      <t>(1)</t>
    </r>
  </si>
  <si>
    <t>(3) Does not include the Condensates Splitter held by the joint venture BFLP (40% TOTAL, 60% BASF and TOTAL operator). Capacity = 58 kb/d.</t>
  </si>
  <si>
    <t>(2) In October 2010, TOTAL Italy merged with Erg to create the new company TotalErg – TOTAL holds 49% of TotalErg.</t>
  </si>
  <si>
    <t>(1) Cat Crack: Catalytic Cracking; Cat Reform: Catalytic Reforming; Resid Hydrotreat: Residual Hydrotreating; Dist Hydrotreat: Distillate Hydrotreating; Alky: Alkylation; Isom: C5/C6 Isomerization; Vis: Visbreaker.</t>
  </si>
  <si>
    <t>Worldwide crude distillation</t>
  </si>
  <si>
    <t>Saudi Arabia  Jubail</t>
  </si>
  <si>
    <t>Qatar, Ras Laffan</t>
  </si>
  <si>
    <t>China, Dalian</t>
  </si>
  <si>
    <t>Asia &amp; Middle East</t>
  </si>
  <si>
    <t>South Africa, Sasolburg</t>
  </si>
  <si>
    <t>Senegal, Dakar</t>
  </si>
  <si>
    <t>Gabon, Port Gentil</t>
  </si>
  <si>
    <t>Côte d’Ivoire, Abidjan</t>
  </si>
  <si>
    <t>Cameroon, Limbe</t>
  </si>
  <si>
    <t>Total French West Indies</t>
  </si>
  <si>
    <t>Martinique, Fort de France</t>
  </si>
  <si>
    <t>French West Indies</t>
  </si>
  <si>
    <t>Total United States</t>
  </si>
  <si>
    <r>
      <t>Texas, Port Arthur</t>
    </r>
    <r>
      <rPr>
        <vertAlign val="superscript"/>
        <sz val="9"/>
        <color indexed="8"/>
        <rFont val="Arial"/>
        <family val="2"/>
      </rPr>
      <t>(3)</t>
    </r>
  </si>
  <si>
    <t>Total rest of Europe</t>
  </si>
  <si>
    <r>
      <t>Italy, Trecate (TotalErg)</t>
    </r>
    <r>
      <rPr>
        <vertAlign val="superscript"/>
        <sz val="9"/>
        <color indexed="8"/>
        <rFont val="Arial"/>
        <family val="2"/>
      </rPr>
      <t>(2)</t>
    </r>
  </si>
  <si>
    <t>Germany, Leuna</t>
  </si>
  <si>
    <t>Germany, Schwedt</t>
  </si>
  <si>
    <t>Belgium, Antwerp</t>
  </si>
  <si>
    <t>Netherlands, Vlissingen</t>
  </si>
  <si>
    <t>United Kingdom, Immingham⁠/⁠Lindsey</t>
  </si>
  <si>
    <t>Total France</t>
  </si>
  <si>
    <t>Grandpuits</t>
  </si>
  <si>
    <t>Feyzin</t>
  </si>
  <si>
    <t>Donges</t>
  </si>
  <si>
    <t>Provence, La Mède</t>
  </si>
  <si>
    <t>Normandy, Gonfreville</t>
  </si>
  <si>
    <t>Vis</t>
  </si>
  <si>
    <t>Isom</t>
  </si>
  <si>
    <t>Alky</t>
  </si>
  <si>
    <t>Dist.
Hydro-
Treat</t>
  </si>
  <si>
    <t>Resid.
Hydro-
Treat</t>
  </si>
  <si>
    <t>Hydro- 
Cracking</t>
  </si>
  <si>
    <t>Cat 
Reform</t>
  </si>
  <si>
    <t>Cat 
Crack</t>
  </si>
  <si>
    <t>Group 
Capacity</t>
  </si>
  <si>
    <t>Group 
Interest</t>
  </si>
  <si>
    <t>Total 
Distillation
Capacity</t>
  </si>
  <si>
    <t xml:space="preserve">(kb/d) </t>
  </si>
  <si>
    <r>
      <t>Major upgrading plant capacity at 100%</t>
    </r>
    <r>
      <rPr>
        <b/>
        <vertAlign val="superscript"/>
        <sz val="10"/>
        <color indexed="21"/>
        <rFont val="Arial"/>
        <family val="2"/>
      </rPr>
      <t>(1)</t>
    </r>
  </si>
  <si>
    <t>(3) TOTAL share in NATREF adjusted from 36.36% to 18.22%.</t>
  </si>
  <si>
    <t>(2) Including TOTAL share in Ras Laffan refinery (10%) and in SATORP platform at Jubail in Saudi Arabia (37.5%).</t>
  </si>
  <si>
    <t>(1) Capacity at the end of the year. Includes share of CEPSA, through July 31, 2011, and of TotalErg. Results for refineries in Africa, French Antilles and Italy are reported in the Marketing &amp; Services segment.</t>
  </si>
  <si>
    <r>
      <t>67</t>
    </r>
    <r>
      <rPr>
        <vertAlign val="superscript"/>
        <sz val="9"/>
        <color indexed="8"/>
        <rFont val="Arial"/>
        <family val="2"/>
      </rPr>
      <t>(3)</t>
    </r>
  </si>
  <si>
    <r>
      <t>Asia &amp; Middle East</t>
    </r>
    <r>
      <rPr>
        <vertAlign val="superscript"/>
        <sz val="9"/>
        <color indexed="8"/>
        <rFont val="Arial"/>
        <family val="2"/>
      </rPr>
      <t>(2)</t>
    </r>
  </si>
  <si>
    <t>United States and French West Indies</t>
  </si>
  <si>
    <t>As of December 31, (kb/d)</t>
  </si>
  <si>
    <t>Capacity, throughput and production data include equity share of refineries in which the Group holds a direct or indirect interest:</t>
  </si>
  <si>
    <r>
      <t>DISTILLATION CAPACITY (GROUP SHARE)</t>
    </r>
    <r>
      <rPr>
        <b/>
        <vertAlign val="superscript"/>
        <sz val="12"/>
        <color indexed="53"/>
        <rFont val="Arial"/>
        <family val="2"/>
      </rPr>
      <t>(1)</t>
    </r>
  </si>
  <si>
    <t>(1) Includes share of CEPSA, through July 31, 2011, and of TotalErg. Results for refineries in Africa, French Antilles and Italy are reported in the Marketing &amp; Services segment.</t>
  </si>
  <si>
    <t>(kb/d)</t>
  </si>
  <si>
    <t xml:space="preserve">Capacity, throughput and production data include equity share of refineries in which the Group holds a direct or indirect interest: </t>
  </si>
  <si>
    <r>
      <t>REFINERY THROUGHPUT (GROUP SHARE)</t>
    </r>
    <r>
      <rPr>
        <b/>
        <vertAlign val="superscript"/>
        <sz val="12"/>
        <color indexed="53"/>
        <rFont val="Arial"/>
        <family val="2"/>
      </rPr>
      <t>(1)</t>
    </r>
  </si>
  <si>
    <t xml:space="preserve">NB: Includes Ras Laffan refinery contribution from 2013.
</t>
  </si>
  <si>
    <t>(2) (Crude + crackers' feedstock) / distillation capacity at the beginning of the year (2014: SATORP’S capacity included from January 1).</t>
  </si>
  <si>
    <t>(1) Including equity share of refineries in which the Group has a stake.</t>
  </si>
  <si>
    <t>Average</t>
  </si>
  <si>
    <r>
      <t>Rest of Europe</t>
    </r>
    <r>
      <rPr>
        <vertAlign val="superscript"/>
        <sz val="9"/>
        <rFont val="Arial"/>
        <family val="2"/>
      </rPr>
      <t>(3)</t>
    </r>
  </si>
  <si>
    <t>(%)</t>
  </si>
  <si>
    <r>
      <t>UTILIZATION RATE (BASED ON CRUDE AND OTHER FEEDSTOCKS)</t>
    </r>
    <r>
      <rPr>
        <b/>
        <vertAlign val="superscript"/>
        <sz val="12"/>
        <color indexed="53"/>
        <rFont val="Arial"/>
        <family val="2"/>
      </rPr>
      <t>(1)(2)</t>
    </r>
  </si>
  <si>
    <t>NB: includes Ras Laffan refinery contribution from 2013.</t>
  </si>
  <si>
    <t xml:space="preserve">(2) Crude/distillation capacity at the beginning of the year (2014: SATORP’S capacity included from January 1).
</t>
  </si>
  <si>
    <r>
      <t>UTILIZATION RATE (BASED ON CRUDE ONLY)</t>
    </r>
    <r>
      <rPr>
        <b/>
        <vertAlign val="superscript"/>
        <sz val="12"/>
        <color indexed="53"/>
        <rFont val="Arial"/>
        <family val="2"/>
      </rPr>
      <t>(1)(2)</t>
    </r>
  </si>
  <si>
    <t>(1) For refineries not 100% owned by TOTAL  the production shown is TOTAL’s equity share of the site’s overall production.</t>
  </si>
  <si>
    <t>Avgas, jet fuel and kerosene</t>
  </si>
  <si>
    <r>
      <t>The table below sets forth by product category TOTAL’s net share of refined quantities produced at the Group’s refineries</t>
    </r>
    <r>
      <rPr>
        <vertAlign val="superscript"/>
        <sz val="10"/>
        <color indexed="8"/>
        <rFont val="Arial"/>
        <family val="2"/>
      </rPr>
      <t>(1)</t>
    </r>
    <r>
      <rPr>
        <sz val="10"/>
        <color indexed="8"/>
        <rFont val="Arial"/>
        <family val="2"/>
      </rPr>
      <t>.</t>
    </r>
  </si>
  <si>
    <r>
      <t>PRODUCTION LEVELS (GROUP SHARE)</t>
    </r>
    <r>
      <rPr>
        <b/>
        <vertAlign val="superscript"/>
        <sz val="12"/>
        <color indexed="53"/>
        <rFont val="Arial"/>
        <family val="2"/>
      </rPr>
      <t>(1)</t>
    </r>
  </si>
  <si>
    <t>(5) Mainly Monoethylene Glycol (MEG) and Cyclohexane.</t>
  </si>
  <si>
    <t xml:space="preserve">(4) Including styrene monomer.
</t>
  </si>
  <si>
    <t xml:space="preserve">(3) Ethylene + Propylene + Butadiene.
</t>
  </si>
  <si>
    <t>(1) Excluding inter-segment sales.</t>
  </si>
  <si>
    <r>
      <t>Others</t>
    </r>
    <r>
      <rPr>
        <vertAlign val="superscript"/>
        <sz val="9"/>
        <rFont val="Arial"/>
        <family val="2"/>
      </rPr>
      <t>(5)</t>
    </r>
  </si>
  <si>
    <t>Polystyrene</t>
  </si>
  <si>
    <t>Polypropylene</t>
  </si>
  <si>
    <t>Polyethylene</t>
  </si>
  <si>
    <r>
      <t>Aromatics</t>
    </r>
    <r>
      <rPr>
        <vertAlign val="superscript"/>
        <sz val="9"/>
        <rFont val="Arial"/>
        <family val="2"/>
      </rPr>
      <t>(4)</t>
    </r>
  </si>
  <si>
    <r>
      <t>Olefins</t>
    </r>
    <r>
      <rPr>
        <vertAlign val="superscript"/>
        <sz val="9"/>
        <rFont val="Arial"/>
        <family val="2"/>
      </rPr>
      <t>(3)</t>
    </r>
  </si>
  <si>
    <t xml:space="preserve">World </t>
  </si>
  <si>
    <t>World</t>
  </si>
  <si>
    <r>
      <t>Asia and 
Middle 
East</t>
    </r>
    <r>
      <rPr>
        <b/>
        <vertAlign val="superscript"/>
        <sz val="10"/>
        <color indexed="21"/>
        <rFont val="Arial"/>
        <family val="2"/>
      </rPr>
      <t>(2)</t>
    </r>
  </si>
  <si>
    <t>North 
America</t>
  </si>
  <si>
    <t>(in thousands of tons)</t>
  </si>
  <si>
    <r>
      <t>MAIN PRODUCTION CAPACITIES AT YEAR-END</t>
    </r>
    <r>
      <rPr>
        <b/>
        <vertAlign val="superscript"/>
        <sz val="12"/>
        <color indexed="53"/>
        <rFont val="Arial"/>
        <family val="2"/>
      </rPr>
      <t>(1)</t>
    </r>
  </si>
  <si>
    <t xml:space="preserve">(1) Excluding inter-segment sales and sales by equity affiliates and including fertilizers sales. 
</t>
  </si>
  <si>
    <t>SALES BY GEOGRAPHIC AREA(1)</t>
  </si>
  <si>
    <t>(1) Bostik sale to Arkema completed on February 2, 2015.</t>
  </si>
  <si>
    <t>Atotech</t>
  </si>
  <si>
    <r>
      <t>Bostik</t>
    </r>
    <r>
      <rPr>
        <vertAlign val="superscript"/>
        <sz val="9"/>
        <rFont val="Arial"/>
        <family val="2"/>
      </rPr>
      <t>(1)</t>
    </r>
  </si>
  <si>
    <t>Hutchinson</t>
  </si>
  <si>
    <t>SALES BY ACTIVITY</t>
  </si>
  <si>
    <t>(2) The Cray Valley coating resins and Sartomer photocure resins businesses were divested in July 2011. The structural and hydrocarbon resins business lines were kept and have been incorporated into the Petrochemicals division as of January 1, 2012.</t>
  </si>
  <si>
    <r>
      <t>SALES BY GEOGRAPHIC AREA</t>
    </r>
    <r>
      <rPr>
        <b/>
        <vertAlign val="superscript"/>
        <sz val="12"/>
        <color indexed="53"/>
        <rFont val="Arial"/>
        <family val="2"/>
      </rPr>
      <t>(1) (2)</t>
    </r>
  </si>
  <si>
    <t xml:space="preserve">(2) The Cray Valley coating resins and Sartomer photocure resins businesses were divested in July 2011. The structural and hydrocarbon resins business lines were kept and have been incorporated into the Petrochemicals division as of January 1, 2012.
</t>
  </si>
  <si>
    <t>Electroplating</t>
  </si>
  <si>
    <t>Adhesives</t>
  </si>
  <si>
    <r>
      <t>Resins</t>
    </r>
    <r>
      <rPr>
        <vertAlign val="superscript"/>
        <sz val="9"/>
        <rFont val="Arial"/>
        <family val="2"/>
      </rPr>
      <t>(2)</t>
    </r>
  </si>
  <si>
    <t>Elastomer processing</t>
  </si>
  <si>
    <r>
      <t>SALES BY ACTIVITY</t>
    </r>
    <r>
      <rPr>
        <b/>
        <vertAlign val="superscript"/>
        <sz val="12"/>
        <color indexed="53"/>
        <rFont val="Arial"/>
        <family val="2"/>
      </rPr>
      <t>(1)</t>
    </r>
  </si>
  <si>
    <r>
      <t>FINANCIAL HIGHLIGHTS</t>
    </r>
    <r>
      <rPr>
        <b/>
        <vertAlign val="superscript"/>
        <sz val="12"/>
        <color indexed="53"/>
        <rFont val="Arial"/>
        <family val="2"/>
      </rPr>
      <t>(1)</t>
    </r>
  </si>
  <si>
    <t>(1) Including bitumen.</t>
  </si>
  <si>
    <t>Combined production (Kboe/d)</t>
  </si>
  <si>
    <t>Gas (Mcf/d)</t>
  </si>
  <si>
    <r>
      <t>Liquids (Kb</t>
    </r>
    <r>
      <rPr>
        <sz val="9"/>
        <rFont val="Arial"/>
        <family val="2"/>
      </rPr>
      <t>/</t>
    </r>
    <r>
      <rPr>
        <sz val="9"/>
        <rFont val="Arial"/>
        <family val="2"/>
      </rPr>
      <t>d)</t>
    </r>
    <r>
      <rPr>
        <vertAlign val="superscript"/>
        <sz val="9"/>
        <rFont val="Arial"/>
        <family val="2"/>
      </rPr>
      <t>(1)</t>
    </r>
  </si>
  <si>
    <t>(2) Including bitumen.</t>
  </si>
  <si>
    <t xml:space="preserve">(1) Proved reserves are calculated in accordance with the United States Securities and Exchange Commission regulations.
</t>
  </si>
  <si>
    <t>Total (Mboe)</t>
  </si>
  <si>
    <t>Gas (Bcf)</t>
  </si>
  <si>
    <r>
      <t>Liquids (Mb)</t>
    </r>
    <r>
      <rPr>
        <vertAlign val="superscript"/>
        <sz val="9"/>
        <rFont val="Arial"/>
        <family val="2"/>
      </rPr>
      <t>(2)</t>
    </r>
  </si>
  <si>
    <r>
      <t>PROVED RESERVES</t>
    </r>
    <r>
      <rPr>
        <b/>
        <vertAlign val="superscript"/>
        <sz val="12"/>
        <color indexed="53"/>
        <rFont val="Arial"/>
        <family val="2"/>
      </rPr>
      <t>(1)</t>
    </r>
  </si>
  <si>
    <t>(6) Reserves at year-end / production of the year.</t>
  </si>
  <si>
    <t>(5) (Revisions + extensions, discoveries) / production for the period; excluding acquisitions and sales of reserves.</t>
  </si>
  <si>
    <t>(4) Including the mechanical effect of changes in oil prices at year-end.</t>
  </si>
  <si>
    <t>(3) (Revisions + extensions, discoveries + acquisitions – sales of reserves) / production for the period.</t>
  </si>
  <si>
    <t>(2) Total costs incurred / (revisions + extensions, discoveries + acquisitions).</t>
  </si>
  <si>
    <t xml:space="preserve">(1) (Exploration costs + unproved property acquisition) / (revisions + extensions and discoveries).
</t>
  </si>
  <si>
    <r>
      <t>Reserve life</t>
    </r>
    <r>
      <rPr>
        <vertAlign val="superscript"/>
        <sz val="9"/>
        <rFont val="Arial"/>
        <family val="2"/>
      </rPr>
      <t>(6)</t>
    </r>
  </si>
  <si>
    <t>(in years)</t>
  </si>
  <si>
    <r>
      <t>Organic reserve replacement rate (%)</t>
    </r>
    <r>
      <rPr>
        <vertAlign val="superscript"/>
        <sz val="9"/>
        <rFont val="Arial"/>
        <family val="2"/>
      </rPr>
      <t>(4)(5)</t>
    </r>
  </si>
  <si>
    <r>
      <t>Reserve replacement rate (%)</t>
    </r>
    <r>
      <rPr>
        <b/>
        <vertAlign val="superscript"/>
        <sz val="9"/>
        <rFont val="Arial"/>
        <family val="2"/>
      </rPr>
      <t>(3)(4)</t>
    </r>
  </si>
  <si>
    <r>
      <t>Reserve replacement costs ($</t>
    </r>
    <r>
      <rPr>
        <b/>
        <sz val="9"/>
        <rFont val="Arial"/>
        <family val="2"/>
      </rPr>
      <t>/</t>
    </r>
    <r>
      <rPr>
        <b/>
        <sz val="9"/>
        <rFont val="Arial"/>
        <family val="2"/>
      </rPr>
      <t>boe)</t>
    </r>
    <r>
      <rPr>
        <b/>
        <vertAlign val="superscript"/>
        <sz val="9"/>
        <rFont val="Arial"/>
        <family val="2"/>
      </rPr>
      <t>(2)</t>
    </r>
  </si>
  <si>
    <r>
      <t>Finding costs ($</t>
    </r>
    <r>
      <rPr>
        <b/>
        <sz val="9"/>
        <rFont val="Arial"/>
        <family val="2"/>
      </rPr>
      <t>/</t>
    </r>
    <r>
      <rPr>
        <b/>
        <sz val="9"/>
        <rFont val="Arial"/>
        <family val="2"/>
      </rPr>
      <t>boe)</t>
    </r>
    <r>
      <rPr>
        <b/>
        <vertAlign val="superscript"/>
        <sz val="9"/>
        <rFont val="Arial"/>
        <family val="2"/>
      </rPr>
      <t>(1)</t>
    </r>
  </si>
  <si>
    <t>2008-2010</t>
  </si>
  <si>
    <t>2009-2011</t>
  </si>
  <si>
    <t>2010-2012</t>
  </si>
  <si>
    <t>2011-2013</t>
  </si>
  <si>
    <t>2012-2014</t>
  </si>
  <si>
    <t>(three-year average)</t>
  </si>
  <si>
    <t>KEY OPERATING RATIOS ON PROVED RESERVES - GROUP</t>
  </si>
  <si>
    <t>(3) (Production costs + exploration expenses + DD&amp;A (excluding non-recurring items)) / production of the year.</t>
  </si>
  <si>
    <t>(1) (Exploration costs + unproved property acquisition) / (revisions + extensions, discoveries).</t>
  </si>
  <si>
    <r>
      <t>Technical costs</t>
    </r>
    <r>
      <rPr>
        <vertAlign val="superscript"/>
        <sz val="9"/>
        <rFont val="Arial"/>
        <family val="2"/>
      </rPr>
      <t>(3)</t>
    </r>
  </si>
  <si>
    <t>DD&amp;A</t>
  </si>
  <si>
    <t>Operating costs</t>
  </si>
  <si>
    <t>(in dollars per barrel of oil equivalent)</t>
  </si>
  <si>
    <r>
      <t>Reserve replacement costs</t>
    </r>
    <r>
      <rPr>
        <b/>
        <vertAlign val="superscript"/>
        <sz val="9"/>
        <rFont val="Arial"/>
        <family val="2"/>
      </rPr>
      <t>(2)</t>
    </r>
  </si>
  <si>
    <r>
      <t>Finding costs</t>
    </r>
    <r>
      <rPr>
        <b/>
        <vertAlign val="superscript"/>
        <sz val="9"/>
        <rFont val="Arial"/>
        <family val="2"/>
      </rPr>
      <t>(1)</t>
    </r>
  </si>
  <si>
    <t xml:space="preserve">(2) The Group’s production in Canada consists of bitumen only. All of the Group’s bitumen production is in Canada.  </t>
  </si>
  <si>
    <t xml:space="preserve">(1) Including fuel gas (426 Mcf/d in 2014, 415 Mcf/d in 2013, 394 Mcf/d in 2012).     </t>
  </si>
  <si>
    <t>227</t>
  </si>
  <si>
    <t>Russia</t>
  </si>
  <si>
    <t>Yemen</t>
  </si>
  <si>
    <t>Qatar</t>
  </si>
  <si>
    <t>Oman</t>
  </si>
  <si>
    <t>U.A.E.</t>
  </si>
  <si>
    <t>Venezuela</t>
  </si>
  <si>
    <t>Colombia</t>
  </si>
  <si>
    <t>Angola</t>
  </si>
  <si>
    <t>Algeria</t>
  </si>
  <si>
    <t>Including share of equity affiliates</t>
  </si>
  <si>
    <t>Total production</t>
  </si>
  <si>
    <t>Syria</t>
  </si>
  <si>
    <t>12</t>
  </si>
  <si>
    <t>Iraq</t>
  </si>
  <si>
    <t>Iran</t>
  </si>
  <si>
    <t xml:space="preserve">U.A.E. </t>
  </si>
  <si>
    <t>Norway</t>
  </si>
  <si>
    <t>Netherlands</t>
  </si>
  <si>
    <t>Azerbaijan</t>
  </si>
  <si>
    <t>Commonwealth of Independent States</t>
  </si>
  <si>
    <t>Thailand</t>
  </si>
  <si>
    <t>Myanmar</t>
  </si>
  <si>
    <t>Indonesia</t>
  </si>
  <si>
    <t>China</t>
  </si>
  <si>
    <t>Brunei</t>
  </si>
  <si>
    <t>Australia</t>
  </si>
  <si>
    <t>Asia – Pacific</t>
  </si>
  <si>
    <t>Trinidad &amp; Tobago</t>
  </si>
  <si>
    <t>Bolivia</t>
  </si>
  <si>
    <t>Argentina</t>
  </si>
  <si>
    <t>South America</t>
  </si>
  <si>
    <r>
      <t>Canada</t>
    </r>
    <r>
      <rPr>
        <vertAlign val="superscript"/>
        <sz val="9"/>
        <rFont val="Arial"/>
        <family val="2"/>
      </rPr>
      <t>(2)</t>
    </r>
  </si>
  <si>
    <t>The Congo, Republic of</t>
  </si>
  <si>
    <t>Nigeria</t>
  </si>
  <si>
    <t>Libya</t>
  </si>
  <si>
    <t>Gabon</t>
  </si>
  <si>
    <t>Cameroon</t>
  </si>
  <si>
    <t>(in thousands of barrels of oil equivalent per day)</t>
  </si>
  <si>
    <t>(1) The Group’s production in Canada consists of bitumen only. All of the Group’s bitumen production is in Canada.</t>
  </si>
  <si>
    <t xml:space="preserve">Russia </t>
  </si>
  <si>
    <r>
      <t>Canada</t>
    </r>
    <r>
      <rPr>
        <vertAlign val="superscript"/>
        <sz val="9"/>
        <rFont val="Arial"/>
        <family val="2"/>
      </rPr>
      <t>(1)</t>
    </r>
  </si>
  <si>
    <t>The Congo  Republic of</t>
  </si>
  <si>
    <t>(in thousands of barrels per day)</t>
  </si>
  <si>
    <t>(1) Including fuel gas (426 Mcf/d in 2014, 415 Mcf/d in 2013, 394 Mcf/d in 2012).</t>
  </si>
  <si>
    <t>63</t>
  </si>
  <si>
    <t>(in millions of cubic feet per day)</t>
  </si>
  <si>
    <t>Equity affiliates</t>
  </si>
  <si>
    <t>Consolidated subsidiaries</t>
  </si>
  <si>
    <t>Proved undeveloped reserves</t>
  </si>
  <si>
    <t>Proved developed reserves</t>
  </si>
  <si>
    <t>Proved developed and undeveloped reserves</t>
  </si>
  <si>
    <t>As of December 31, 2011</t>
  </si>
  <si>
    <t>As of December 31, 2010</t>
  </si>
  <si>
    <t>Asia (excl. Russia)</t>
  </si>
  <si>
    <t>Consolidated subsidiaries and equity affiliates</t>
  </si>
  <si>
    <t>(in million barrels of oil equivalent)</t>
  </si>
  <si>
    <t>Balance as of December 31, 2014</t>
  </si>
  <si>
    <t>Production for the year</t>
  </si>
  <si>
    <t>Sales of reserves in place</t>
  </si>
  <si>
    <t>Acquisitions of reserves in place</t>
  </si>
  <si>
    <t>Extensions, discoveries and other</t>
  </si>
  <si>
    <t>Revisions of previous estimates</t>
  </si>
  <si>
    <t>Balance as of December 31, 2013</t>
  </si>
  <si>
    <t>Balance as of December 31, 2012</t>
  </si>
  <si>
    <t>Balance as of December 31, 2011</t>
  </si>
  <si>
    <t>Balance as of December 31, 2010</t>
  </si>
  <si>
    <t>Balance as of December 31, 2009</t>
  </si>
  <si>
    <t>December 31, 2014</t>
  </si>
  <si>
    <t>December 31, 2013</t>
  </si>
  <si>
    <t>December 31, 2012</t>
  </si>
  <si>
    <t>December 31, 2011</t>
  </si>
  <si>
    <t>December 31, 2010</t>
  </si>
  <si>
    <t>Minority interest in proved developed and undeveloped reserves as of</t>
  </si>
  <si>
    <t xml:space="preserve">Russia
</t>
  </si>
  <si>
    <t xml:space="preserve">Asia (excl. Russia)
</t>
  </si>
  <si>
    <t>(in million barrels of oil equivalent)</t>
  </si>
  <si>
    <t>TOTAL’s worldwide proved reserves include the proved reserves of its consolidated subsidiaries as well as its proportionate share of the proved reserves of equity affiliates.</t>
  </si>
  <si>
    <t xml:space="preserve">All references in the following tables to reserves or production are to the Group’s entire share of such reserves or production. </t>
  </si>
  <si>
    <t>The definitions used for proved, proved developed and proved undeveloped oil and gas reserves are in accordance with the revised Rule 4-10 of SEC Regulation S-X.</t>
  </si>
  <si>
    <t>Quantities shown concern proved developed and undeveloped reserves together with changes in quantities for 2014, 2013, 2012, 2011 and 2010.</t>
  </si>
  <si>
    <t>The following tables present, for oil, bitumen and gas reserves, an estimate of the Group’s oil, bitumen and gas quantities by geographic areas as of December 31, 2014, 2013, 2012, 2011, 2010 and 2009.</t>
  </si>
  <si>
    <t>(in millions of barrels of oil equivalent)</t>
  </si>
  <si>
    <t>Consolidated subsidaries and equity affiliates</t>
  </si>
  <si>
    <t>225</t>
  </si>
  <si>
    <t>321</t>
  </si>
  <si>
    <t>226</t>
  </si>
  <si>
    <t>7</t>
  </si>
  <si>
    <t>(in millions of barrels)</t>
  </si>
  <si>
    <t>Extensions  discoveries and other</t>
  </si>
  <si>
    <t>Oil reserves include crude oil, condensates and natural gas liquids reserves.</t>
  </si>
  <si>
    <t>There are no minority interests for bitumen reserves.</t>
  </si>
  <si>
    <t>There are no bitumen reserves for equity affiliates.</t>
  </si>
  <si>
    <t>Proved undeveloped reserves as of</t>
  </si>
  <si>
    <t>Proved developed reserves as of</t>
  </si>
  <si>
    <t>(in million barrels)</t>
  </si>
  <si>
    <t>(in billion of cubic feet)</t>
  </si>
  <si>
    <t>(in billions of cubic feet)</t>
  </si>
  <si>
    <t>(in billion cubic feet)</t>
  </si>
  <si>
    <t xml:space="preserve">
</t>
  </si>
  <si>
    <t>Results of oil and gas producing activities</t>
  </si>
  <si>
    <t>Income tax</t>
  </si>
  <si>
    <t>Pre-tax income from producing activities</t>
  </si>
  <si>
    <t>Other expenses</t>
  </si>
  <si>
    <t>Depreciation, depletion and amortization and valuation allowances</t>
  </si>
  <si>
    <t>Exploration expenses</t>
  </si>
  <si>
    <t>Production costs</t>
  </si>
  <si>
    <t>Total Revenues</t>
  </si>
  <si>
    <t>Revenues Group sales</t>
  </si>
  <si>
    <t>Revenues Non-Group sales</t>
  </si>
  <si>
    <t xml:space="preserve"> Russia</t>
  </si>
  <si>
    <t>Group’s share of results of oil and gas producing activities</t>
  </si>
  <si>
    <t>(1) Included production taxes and accretion expense as provided for by IAS 37 ($432 million in 2010, $470 million in 2011, $502 million in 2012, $566 million in 2013 and $526 million in 2014).</t>
  </si>
  <si>
    <r>
      <t>Other expenses</t>
    </r>
    <r>
      <rPr>
        <vertAlign val="superscript"/>
        <sz val="9"/>
        <rFont val="Arial"/>
        <family val="2"/>
      </rPr>
      <t>(1)</t>
    </r>
  </si>
  <si>
    <t>The following tables do not include revenues and expenses related to oil and gas transportation activities and LNG liquefaction and transportation.</t>
  </si>
  <si>
    <t>(1) Including asset retirement costs capitalized during the year and any gains or losses recognized upon settlement of asset retirement obligation during the year.</t>
  </si>
  <si>
    <t>Total cost incurred</t>
  </si>
  <si>
    <r>
      <t>Development costs</t>
    </r>
    <r>
      <rPr>
        <vertAlign val="superscript"/>
        <sz val="9"/>
        <rFont val="Arial"/>
        <family val="2"/>
      </rPr>
      <t>(1)</t>
    </r>
  </si>
  <si>
    <t>Unproved property acquisition</t>
  </si>
  <si>
    <t>Proved property acquisition</t>
  </si>
  <si>
    <t xml:space="preserve">Group's share of costs of property acquisition 
exploration and development </t>
  </si>
  <si>
    <t>They do not include costs incurred related to oil and gas transportation and LNG liquefaction and transportation activities.</t>
  </si>
  <si>
    <t xml:space="preserve">The following tables set forth the costs incurred in the Group’s oil and gas property acquisition, exploration and development activities, including both capitalized and expensed amounts. </t>
  </si>
  <si>
    <t>COST INCURRED</t>
  </si>
  <si>
    <t>Net capitalized costs</t>
  </si>
  <si>
    <t>Accumulated depreciation, depletion and amortization</t>
  </si>
  <si>
    <t>Total capitalized costs</t>
  </si>
  <si>
    <t xml:space="preserve">Group's share of net capitalized costs </t>
  </si>
  <si>
    <t>–</t>
  </si>
  <si>
    <t>and LNG liquefaction and transportation activities.</t>
  </si>
  <si>
    <t xml:space="preserve">accumulated depreciation, depletion and amortization. The following tables do not include capitalized costs related to oil and gas transportation </t>
  </si>
  <si>
    <t>Capitalized costs represent the amount of capitalized proved and unproved property costs, including support equipment and facilities, along with the related</t>
  </si>
  <si>
    <t>Standardized measure of discounted future net cash flows</t>
  </si>
  <si>
    <t>Discount at 10%</t>
  </si>
  <si>
    <t>Future net cash flows, after income taxes</t>
  </si>
  <si>
    <t>Future income taxes</t>
  </si>
  <si>
    <t>Future development costs</t>
  </si>
  <si>
    <t>Future production costs</t>
  </si>
  <si>
    <t>Future cash inflows</t>
  </si>
  <si>
    <t xml:space="preserve">Group’s share of equity affiliates’ future net 
cash flows as of </t>
  </si>
  <si>
    <t>Minority interests in future net cash flows as of</t>
  </si>
  <si>
    <t>As of December 31, 2011</t>
  </si>
  <si>
    <t xml:space="preserve">An estimate of the fair value of reserves should also take into account, among other things, the recovery of reserves not presently classified as proved, anticipated future changes in prices and costs and 
a discount factor more representative of the time value of money and the risks inherent in reserve estimates.
</t>
  </si>
  <si>
    <t xml:space="preserve">These principles applied are those required by ASC 932 and do not reflect the expectations of real revenues from these reserves, nor their present value; hence, they do not constitute criteria for investment decisions. 
</t>
  </si>
  <si>
    <t>5. Future net cash flows are discounted at a standard discount rate of 10 percent.</t>
  </si>
  <si>
    <t>4. Future income taxes are computed by applying the year-end statutory tax rate to future net cash flows after consideration of permanent differences and future income tax credits; and</t>
  </si>
  <si>
    <t>3. The future cash flows incorporate estimated production costs (including production taxes), future development costs and asset retirement costs. All cost estimates are based on year-end technical and economic conditions;</t>
  </si>
  <si>
    <t>2. The estimated future cash flows are determined based on prices used in estimating the Group’s proved oil and gas reserves;</t>
  </si>
  <si>
    <t>1. Estimates of proved reserves and the corresponding production profiles are based on current technical and economic conditions;</t>
  </si>
  <si>
    <t xml:space="preserve">The standardized measure of discounted future net cash flows relating to proved oil and gas reserve quantities was developed as follows: </t>
  </si>
  <si>
    <t>End of year</t>
  </si>
  <si>
    <t>Purchases of reserves in place</t>
  </si>
  <si>
    <t>Net change in income taxes</t>
  </si>
  <si>
    <t>Accretion of discount</t>
  </si>
  <si>
    <t>Revisions of previous quantity estimates</t>
  </si>
  <si>
    <t>Previously estimated development costs incurred during the year</t>
  </si>
  <si>
    <t>Changes in estimated future development costs</t>
  </si>
  <si>
    <t>Extensions, discoveries and improved recovery</t>
  </si>
  <si>
    <t>Net change in sales and transfer prices and in production costs and other expenses</t>
  </si>
  <si>
    <t>Sales and transfers, net of production costs</t>
  </si>
  <si>
    <t>Beginning of year</t>
  </si>
  <si>
    <t xml:space="preserve">(2) Net acreage equals the sum of the Group’s equity stakes in gross acreage.
</t>
  </si>
  <si>
    <t>(1) Undeveloped acreage includes leases and concessions.</t>
  </si>
  <si>
    <r>
      <t>Net</t>
    </r>
    <r>
      <rPr>
        <b/>
        <vertAlign val="superscript"/>
        <sz val="9"/>
        <color indexed="62"/>
        <rFont val="Arial"/>
        <family val="2"/>
      </rPr>
      <t>(2)</t>
    </r>
  </si>
  <si>
    <t>Gross</t>
  </si>
  <si>
    <t>Net</t>
  </si>
  <si>
    <t>Developed 
acreage</t>
  </si>
  <si>
    <r>
      <t>Undeveloped acreage</t>
    </r>
    <r>
      <rPr>
        <b/>
        <vertAlign val="superscript"/>
        <sz val="10"/>
        <color indexed="62"/>
        <rFont val="Arial"/>
        <family val="2"/>
      </rPr>
      <t>(1)</t>
    </r>
  </si>
  <si>
    <t>Developed
acreage</t>
  </si>
  <si>
    <t>(in thousands of acres)</t>
  </si>
  <si>
    <t>As of December 31,</t>
  </si>
  <si>
    <t>(1) Net wells equal the sum of the Group’s equity stakes in gross wells.</t>
  </si>
  <si>
    <t>Gas</t>
  </si>
  <si>
    <t xml:space="preserve">Total </t>
  </si>
  <si>
    <t>Oil</t>
  </si>
  <si>
    <r>
      <t>Net 
productive 
wells</t>
    </r>
    <r>
      <rPr>
        <b/>
        <vertAlign val="superscript"/>
        <sz val="10"/>
        <color indexed="62"/>
        <rFont val="Arial"/>
        <family val="2"/>
      </rPr>
      <t>(1)</t>
    </r>
  </si>
  <si>
    <t>Gross 
productive 
wells</t>
  </si>
  <si>
    <t>(number of wells)</t>
  </si>
  <si>
    <t>(3) For information: service wells and stratigraphic wells drilled within oil sands operations in Canada are not reported in this table (90,0 wells in 2014, 86,2 wells in 2013 131,7 in 2012 and 82,2 in 2011).</t>
  </si>
  <si>
    <t>(2) Includes certain exploratory wells that were abandoned but which would have been capable of producing oil in sufficient quantities to justify completion.</t>
  </si>
  <si>
    <t xml:space="preserve">(1) Net wells equal the sum of the Company’s fractional interest in gross wells.
</t>
  </si>
  <si>
    <t>Subtotal</t>
  </si>
  <si>
    <t>Development</t>
  </si>
  <si>
    <t>Exploratory</t>
  </si>
  <si>
    <r>
      <t>Net total
wells drilled</t>
    </r>
    <r>
      <rPr>
        <b/>
        <vertAlign val="superscript"/>
        <sz val="10"/>
        <color indexed="62"/>
        <rFont val="Arial"/>
        <family val="2"/>
      </rPr>
      <t>(1)(3)</t>
    </r>
  </si>
  <si>
    <r>
      <t>Net dry
wells drilled</t>
    </r>
    <r>
      <rPr>
        <b/>
        <vertAlign val="superscript"/>
        <sz val="10"/>
        <color indexed="62"/>
        <rFont val="Arial"/>
        <family val="2"/>
      </rPr>
      <t>(1)(3)</t>
    </r>
  </si>
  <si>
    <r>
      <t>Net productive
wells drilled</t>
    </r>
    <r>
      <rPr>
        <b/>
        <vertAlign val="superscript"/>
        <sz val="10"/>
        <color indexed="62"/>
        <rFont val="Arial"/>
        <family val="2"/>
      </rPr>
      <t>(1)(2)</t>
    </r>
  </si>
  <si>
    <t>(2) Other wells are development wells, service wells, stratigraphic wells and extension wells.</t>
  </si>
  <si>
    <t>Such wells are also reported in the table “Number of net productive and dry wells drilled”, for the year in which they were drilled.</t>
  </si>
  <si>
    <t xml:space="preserve">(1) Net wells equal the sum of the Group’s equity stakes in gross wells. From 2013, includes wells for which surface facilities permitting production have not yet been constructed.  </t>
  </si>
  <si>
    <t xml:space="preserve">
Other wells(2)</t>
  </si>
  <si>
    <r>
      <t>Net</t>
    </r>
    <r>
      <rPr>
        <b/>
        <vertAlign val="superscript"/>
        <sz val="10"/>
        <color indexed="62"/>
        <rFont val="Arial"/>
        <family val="2"/>
      </rPr>
      <t>(1)</t>
    </r>
  </si>
  <si>
    <r>
      <t>Other wells</t>
    </r>
    <r>
      <rPr>
        <b/>
        <vertAlign val="superscript"/>
        <sz val="9"/>
        <rFont val="Arial"/>
        <family val="2"/>
      </rPr>
      <t>(2)</t>
    </r>
  </si>
  <si>
    <t>(2) From 2007, TOTAL’s actual net supply to LNG plant applied to Bontang sales.</t>
  </si>
  <si>
    <t xml:space="preserve">(1) Group share, excluding trading.
</t>
  </si>
  <si>
    <t>Angola LNG</t>
  </si>
  <si>
    <t>Yemen LNG</t>
  </si>
  <si>
    <t>Norway (Snøhvit)</t>
  </si>
  <si>
    <t>Abu Dhabi (Adgas)</t>
  </si>
  <si>
    <r>
      <t>Oman</t>
    </r>
    <r>
      <rPr>
        <vertAlign val="superscript"/>
        <sz val="9"/>
        <rFont val="Arial"/>
        <family val="2"/>
      </rPr>
      <t>(3)</t>
    </r>
  </si>
  <si>
    <t>Qatar (Qatargas II)</t>
  </si>
  <si>
    <t>Qatar (Qatargas I)</t>
  </si>
  <si>
    <t>Nigeria (NLNG)</t>
  </si>
  <si>
    <r>
      <t>Indonesia (Bontang)</t>
    </r>
    <r>
      <rPr>
        <vertAlign val="superscript"/>
        <sz val="9"/>
        <rFont val="Arial"/>
        <family val="2"/>
      </rPr>
      <t>(2)</t>
    </r>
  </si>
  <si>
    <t>(kt/y)</t>
  </si>
  <si>
    <r>
      <t>LIQUEFIED NATURAL GAS (LNG) SALES</t>
    </r>
    <r>
      <rPr>
        <b/>
        <vertAlign val="superscript"/>
        <sz val="12"/>
        <color indexed="53"/>
        <rFont val="Arial"/>
        <family val="2"/>
      </rPr>
      <t>(1)</t>
    </r>
  </si>
  <si>
    <t>(1) Interest of Total Gabon. The Group has a financial interest of 58,28% in Total Gabon.</t>
  </si>
  <si>
    <t>x</t>
  </si>
  <si>
    <t>Ceyhan (Turkey, Mediterranean)</t>
  </si>
  <si>
    <t>Baku (Azerbaijan)</t>
  </si>
  <si>
    <t xml:space="preserve">BTC </t>
  </si>
  <si>
    <t>Ban-I Tong (Thai border)</t>
  </si>
  <si>
    <t>Yadana (Myanmar)</t>
  </si>
  <si>
    <t>Yadana</t>
  </si>
  <si>
    <t>Asia-Pacific</t>
  </si>
  <si>
    <t>Porto Alegre via São Paulo</t>
  </si>
  <si>
    <t>Bolivia-Brazil border</t>
  </si>
  <si>
    <t>TBG</t>
  </si>
  <si>
    <t>Brazil</t>
  </si>
  <si>
    <t>Uruguyana (Brazil)</t>
  </si>
  <si>
    <t>TGN</t>
  </si>
  <si>
    <t>TGM</t>
  </si>
  <si>
    <t>Network (Northern Argentina)</t>
  </si>
  <si>
    <r>
      <t>100.00</t>
    </r>
    <r>
      <rPr>
        <vertAlign val="superscript"/>
        <sz val="9"/>
        <rFont val="Arial"/>
        <family val="2"/>
      </rPr>
      <t>(1)</t>
    </r>
  </si>
  <si>
    <t>Cap Lopez Terminal</t>
  </si>
  <si>
    <t>Rabi fields</t>
  </si>
  <si>
    <t>Rabi Pipes</t>
  </si>
  <si>
    <t>Mandji fields</t>
  </si>
  <si>
    <t>Mandji Pipes</t>
  </si>
  <si>
    <t>Interconnector</t>
  </si>
  <si>
    <t>Bacton</t>
  </si>
  <si>
    <t>SEAL to Interconnector Link (SILK)</t>
  </si>
  <si>
    <t>Elgin-Franklin, Shearwater</t>
  </si>
  <si>
    <t>Shearwater Elgin Area Line (SEAL)</t>
  </si>
  <si>
    <t>Sullom Voe</t>
  </si>
  <si>
    <t>Ninian</t>
  </si>
  <si>
    <t>Ninian Pipeline System</t>
  </si>
  <si>
    <t>St.Fergus (Scotland)</t>
  </si>
  <si>
    <t>Alwyn North, Bruce and others</t>
  </si>
  <si>
    <t>Frigg System: UK line</t>
  </si>
  <si>
    <t>ETAP</t>
  </si>
  <si>
    <t>Elgin-Franklin</t>
  </si>
  <si>
    <t>Central Graben Liquid Export Line (LEP)</t>
  </si>
  <si>
    <t>Forties (Unity)</t>
  </si>
  <si>
    <t>Bruce</t>
  </si>
  <si>
    <t>Bruce Liquid Export Line</t>
  </si>
  <si>
    <t>Cormorant</t>
  </si>
  <si>
    <t>Alwyn North</t>
  </si>
  <si>
    <t>Alwyn Liquid Export Line</t>
  </si>
  <si>
    <t>K13 (via K4/K5)</t>
  </si>
  <si>
    <t>Markham</t>
  </si>
  <si>
    <t>WGT K13-Extension</t>
  </si>
  <si>
    <t>Den Helder</t>
  </si>
  <si>
    <t>K13A</t>
  </si>
  <si>
    <t>WGT K13-Den Helder</t>
  </si>
  <si>
    <t>F3-FB</t>
  </si>
  <si>
    <t>Nogat pipeline</t>
  </si>
  <si>
    <t>The Netherlands</t>
  </si>
  <si>
    <t>Nyhamna</t>
  </si>
  <si>
    <t>Asta Hansteen/Linnorm</t>
  </si>
  <si>
    <t>Polared</t>
  </si>
  <si>
    <t>Vestprocess (Mongstad refinery)</t>
  </si>
  <si>
    <t>Kollsnes (Area E)</t>
  </si>
  <si>
    <t>Vestprosess</t>
  </si>
  <si>
    <t>Vestprosess (Mongstad Refinery)</t>
  </si>
  <si>
    <t>Troll B and C</t>
  </si>
  <si>
    <t>Troll Oil Pipeline I and II</t>
  </si>
  <si>
    <t>Karsto</t>
  </si>
  <si>
    <t>Sleipner East</t>
  </si>
  <si>
    <t>Sleipner East Condensate Pipe</t>
  </si>
  <si>
    <t>Sture</t>
  </si>
  <si>
    <t>Oseberg, Brage and Veslefrikk</t>
  </si>
  <si>
    <t>Oseberg Transport System</t>
  </si>
  <si>
    <t>Teeside (UK)</t>
  </si>
  <si>
    <t>Ekofisk Treatment center</t>
  </si>
  <si>
    <t>Norpipe Oil</t>
  </si>
  <si>
    <t>Mongstad</t>
  </si>
  <si>
    <t>Kvitebjorn</t>
  </si>
  <si>
    <t>Kvitebjorn pipeline</t>
  </si>
  <si>
    <t>Brae</t>
  </si>
  <si>
    <t>Heimdal</t>
  </si>
  <si>
    <t>Heimdal to Brae Condensate Line</t>
  </si>
  <si>
    <t>Oseberg</t>
  </si>
  <si>
    <t>Lille-Frigg, Froy</t>
  </si>
  <si>
    <t>Frostpipe (inhibited)</t>
  </si>
  <si>
    <t>Liquids</t>
  </si>
  <si>
    <t>Operator</t>
  </si>
  <si>
    <t>% interest</t>
  </si>
  <si>
    <t>Destination</t>
  </si>
  <si>
    <t>Origin</t>
  </si>
  <si>
    <t>Pipeline(s)</t>
  </si>
  <si>
    <t>The table below sets forth interests of the Group’s entities (excluding equity affiliates) in oil and gas pipelines.</t>
  </si>
  <si>
    <t>(2) Domestic sales.</t>
  </si>
  <si>
    <t>(1) Consolidated entities.</t>
  </si>
  <si>
    <r>
      <t>Indonesia</t>
    </r>
    <r>
      <rPr>
        <vertAlign val="superscript"/>
        <sz val="9"/>
        <rFont val="Arial"/>
        <family val="2"/>
      </rPr>
      <t>(2)</t>
    </r>
  </si>
  <si>
    <t>(Mcf/d)</t>
  </si>
  <si>
    <r>
      <t>PIPELINE GAS SALES</t>
    </r>
    <r>
      <rPr>
        <b/>
        <vertAlign val="superscript"/>
        <sz val="12"/>
        <color indexed="53"/>
        <rFont val="Arial"/>
        <family val="2"/>
      </rPr>
      <t>(1)</t>
    </r>
  </si>
  <si>
    <t>(1) Capacity stated at 100%.</t>
  </si>
  <si>
    <t>350 MW</t>
  </si>
  <si>
    <t>In operation</t>
  </si>
  <si>
    <t>Bang Bo</t>
  </si>
  <si>
    <t> </t>
  </si>
  <si>
    <t>630 MW</t>
  </si>
  <si>
    <t>Afam VI</t>
  </si>
  <si>
    <t>Taweelah A1</t>
  </si>
  <si>
    <t>Abu Dhabi</t>
  </si>
  <si>
    <t>Technology</t>
  </si>
  <si>
    <r>
      <t>Capacity</t>
    </r>
    <r>
      <rPr>
        <b/>
        <vertAlign val="superscript"/>
        <sz val="10"/>
        <color indexed="62"/>
        <rFont val="Arial"/>
        <family val="2"/>
      </rPr>
      <t>(1)</t>
    </r>
  </si>
  <si>
    <t>Interest</t>
  </si>
  <si>
    <t>Status</t>
  </si>
  <si>
    <t>CORPORATE</t>
  </si>
  <si>
    <t>UPSTREAM</t>
  </si>
  <si>
    <t>REFINING &amp; CHEMICALS</t>
  </si>
  <si>
    <t>MARKETING &amp; SERVICES</t>
  </si>
  <si>
    <t>p.9</t>
  </si>
  <si>
    <t>p.10-11</t>
  </si>
  <si>
    <t>p.15</t>
  </si>
  <si>
    <t>p.16</t>
  </si>
  <si>
    <t>p.17</t>
  </si>
  <si>
    <t>p.19</t>
  </si>
  <si>
    <t>p.20</t>
  </si>
  <si>
    <t>Non-current debt analysis</t>
  </si>
  <si>
    <t>p.21</t>
  </si>
  <si>
    <t>p.24</t>
  </si>
  <si>
    <t>Capital employed based on replacement cost by business segment</t>
  </si>
  <si>
    <t>ROACE by business segment</t>
  </si>
  <si>
    <t>p.27</t>
  </si>
  <si>
    <t>Capital Expenditures</t>
  </si>
  <si>
    <t>Divestments by business segment</t>
  </si>
  <si>
    <t>Share information</t>
  </si>
  <si>
    <t>p.31</t>
  </si>
  <si>
    <t>Payroll</t>
  </si>
  <si>
    <t>p.32</t>
  </si>
  <si>
    <t>Number of employees</t>
  </si>
  <si>
    <t>p.35</t>
  </si>
  <si>
    <t>Production</t>
  </si>
  <si>
    <t>Proved reserves</t>
  </si>
  <si>
    <t>Combined liquids and gas production</t>
  </si>
  <si>
    <t>Liquids production</t>
  </si>
  <si>
    <t>Gas production</t>
  </si>
  <si>
    <t>Changes in oil, bitumen and gas reserves</t>
  </si>
  <si>
    <t>p.40-43</t>
  </si>
  <si>
    <t>Changes in oil reserves</t>
  </si>
  <si>
    <t>Results of operations for oil and gas producing activities</t>
  </si>
  <si>
    <t>p.56</t>
  </si>
  <si>
    <t>Standardized measure of discounted future net cash flows (excluding transportation)</t>
  </si>
  <si>
    <t>Changes in the standardized measure of discounted future net cash flows</t>
  </si>
  <si>
    <t>p.60</t>
  </si>
  <si>
    <t>p.61</t>
  </si>
  <si>
    <t>Number of net productive and dry wells drilled</t>
  </si>
  <si>
    <t>p.65</t>
  </si>
  <si>
    <t>Pipeline gas sales</t>
  </si>
  <si>
    <t>Power generation facilities</t>
  </si>
  <si>
    <t>p.111</t>
  </si>
  <si>
    <t>Operational highlights</t>
  </si>
  <si>
    <t>Utilization rate (based on crude and other feedstocks)</t>
  </si>
  <si>
    <t>p.117</t>
  </si>
  <si>
    <t>Sales by geographic area</t>
  </si>
  <si>
    <t>Sales by activity</t>
  </si>
  <si>
    <t>p.121</t>
  </si>
  <si>
    <r>
      <t>Year-end Brent price ($</t>
    </r>
    <r>
      <rPr>
        <sz val="9"/>
        <rFont val="Monaco"/>
        <family val="2"/>
      </rPr>
      <t>/</t>
    </r>
    <r>
      <rPr>
        <sz val="9"/>
        <rFont val="Arial"/>
        <family val="2"/>
      </rPr>
      <t>b)</t>
    </r>
  </si>
  <si>
    <r>
      <t>Average Brent price ($</t>
    </r>
    <r>
      <rPr>
        <sz val="9"/>
        <rFont val="Monaco"/>
        <family val="2"/>
      </rPr>
      <t>/</t>
    </r>
    <r>
      <rPr>
        <sz val="9"/>
        <rFont val="Arial"/>
        <family val="2"/>
      </rPr>
      <t>b)</t>
    </r>
  </si>
  <si>
    <r>
      <t>Average refining margins ($</t>
    </r>
    <r>
      <rPr>
        <sz val="9"/>
        <rFont val="Monaco"/>
        <family val="2"/>
      </rPr>
      <t>/</t>
    </r>
    <r>
      <rPr>
        <sz val="9"/>
        <rFont val="Arial"/>
        <family val="2"/>
      </rPr>
      <t>t) – ERMI</t>
    </r>
    <r>
      <rPr>
        <vertAlign val="superscript"/>
        <sz val="9"/>
        <rFont val="Arial"/>
        <family val="2"/>
      </rPr>
      <t>(1)</t>
    </r>
  </si>
  <si>
    <r>
      <t>Adjusted fully diluted earnings per share ($)</t>
    </r>
    <r>
      <rPr>
        <vertAlign val="superscript"/>
        <sz val="9"/>
        <rFont val="Arial"/>
        <family val="2"/>
      </rPr>
      <t>(1)</t>
    </r>
  </si>
  <si>
    <r>
      <rPr>
        <sz val="8"/>
        <color indexed="8"/>
        <rFont val="Kering-Regular"/>
        <family val="2"/>
      </rPr>
      <t>﻿</t>
    </r>
    <r>
      <rPr>
        <sz val="8"/>
        <color indexed="8"/>
        <rFont val="Arial"/>
        <family val="2"/>
      </rPr>
      <t>(1) Adjusted results (adjusted operating income, adjusted net operating income and adjusted net income) are defined as income using replacement cost, adjusted for special items,excluding the impact of changes for fair value from January 1, 2011, and, through June 30, 2010, excluding Total’s equity share of adjustments related to Sanofi.</t>
    </r>
  </si>
  <si>
    <t>(2) Quarterly data for 2012, 2011 and 2010 have not been restated following the application of revised accounting standard IAS 19 effective January 1, 2013. Therefore, in the absence of such information, the sum of the quarters for these three years is not equal to the full year restated of IAS 19.</t>
  </si>
  <si>
    <r>
      <t>Total</t>
    </r>
    <r>
      <rPr>
        <b/>
        <vertAlign val="superscript"/>
        <sz val="9"/>
        <color indexed="62"/>
        <rFont val="Arial"/>
        <family val="0"/>
      </rPr>
      <t>(1)</t>
    </r>
  </si>
  <si>
    <r>
      <t>Analysis by currency</t>
    </r>
    <r>
      <rPr>
        <b/>
        <vertAlign val="superscript"/>
        <sz val="9"/>
        <rFont val="Arial"/>
        <family val="2"/>
      </rPr>
      <t>(1)</t>
    </r>
  </si>
  <si>
    <r>
      <t>Analysis by interest rate</t>
    </r>
    <r>
      <rPr>
        <b/>
        <vertAlign val="superscript"/>
        <sz val="9"/>
        <rFont val="Arial"/>
        <family val="2"/>
      </rPr>
      <t>(1)</t>
    </r>
  </si>
  <si>
    <r>
      <t>10,691</t>
    </r>
    <r>
      <rPr>
        <vertAlign val="superscript"/>
        <sz val="9"/>
        <rFont val="Arial"/>
        <family val="2"/>
      </rPr>
      <t>(4)</t>
    </r>
  </si>
  <si>
    <r>
      <t>4,901</t>
    </r>
    <r>
      <rPr>
        <vertAlign val="superscript"/>
        <sz val="9"/>
        <rFont val="Arial"/>
        <family val="2"/>
      </rPr>
      <t>(1)</t>
    </r>
  </si>
  <si>
    <t>(3) Including CEPSA until end-July 2011 and TotalErg. For CEPSA in 2011: calculation of the utilization rate based on production and capacity prorated on the first seven months of the year.</t>
  </si>
  <si>
    <t>﻿27.4</t>
  </si>
  <si>
    <t>29.5</t>
  </si>
  <si>
    <t>31.2</t>
  </si>
  <si>
    <t>16.4</t>
  </si>
  <si>
    <t>32.3</t>
  </si>
  <si>
    <r>
      <t>3.00</t>
    </r>
    <r>
      <rPr>
        <b/>
        <vertAlign val="superscript"/>
        <sz val="9"/>
        <rFont val="Arial"/>
        <family val="2"/>
      </rPr>
      <t>(3)(4)</t>
    </r>
  </si>
  <si>
    <r>
      <t>2.44</t>
    </r>
    <r>
      <rPr>
        <b/>
        <vertAlign val="superscript"/>
        <sz val="9"/>
        <rFont val="Arial"/>
        <family val="2"/>
      </rPr>
      <t>(3)</t>
    </r>
  </si>
  <si>
    <r>
      <t>15.6%</t>
    </r>
    <r>
      <rPr>
        <vertAlign val="superscript"/>
        <sz val="9"/>
        <rFont val="Arial"/>
        <family val="2"/>
      </rPr>
      <t>(6)</t>
    </r>
  </si>
  <si>
    <r>
      <t>19.2%</t>
    </r>
    <r>
      <rPr>
        <vertAlign val="superscript"/>
        <sz val="9"/>
        <rFont val="Arial"/>
        <family val="2"/>
      </rPr>
      <t>(6)</t>
    </r>
  </si>
  <si>
    <r>
      <t>Combined liquids and gas production</t>
    </r>
    <r>
      <rPr>
        <b/>
        <vertAlign val="superscript"/>
        <sz val="12"/>
        <color indexed="53"/>
        <rFont val="Arial"/>
        <family val="2"/>
      </rPr>
      <t>(1)</t>
    </r>
  </si>
  <si>
    <r>
      <t>GAS PRODUCTION</t>
    </r>
    <r>
      <rPr>
        <b/>
        <vertAlign val="superscript"/>
        <sz val="12"/>
        <color indexed="53"/>
        <rFont val="Arial"/>
        <family val="2"/>
      </rPr>
      <t>(1)</t>
    </r>
  </si>
  <si>
    <t>﻿1.7</t>
  </si>
  <si>
    <t>0.2</t>
  </si>
  <si>
    <t>1.9</t>
  </si>
  <si>
    <t>﻿1.6</t>
  </si>
  <si>
    <t>4.3</t>
  </si>
  <si>
    <t>5.9</t>
  </si>
  <si>
    <t>﻿1.0</t>
  </si>
  <si>
    <t>1.6</t>
  </si>
  <si>
    <t>2.6</t>
  </si>
  <si>
    <t>﻿0.9</t>
  </si>
  <si>
    <t>0.3</t>
  </si>
  <si>
    <t>1.2</t>
  </si>
  <si>
    <t>﻿3.2</t>
  </si>
  <si>
    <t>4.4</t>
  </si>
  <si>
    <t>﻿8.4</t>
  </si>
  <si>
    <t>7.6</t>
  </si>
  <si>
    <t>16.0</t>
  </si>
  <si>
    <t>5.0</t>
  </si>
  <si>
    <t>18.1</t>
  </si>
  <si>
    <t>112.5</t>
  </si>
  <si>
    <t>247.8</t>
  </si>
  <si>
    <t>1.4</t>
  </si>
  <si>
    <t>31.0</t>
  </si>
  <si>
    <t>59.3</t>
  </si>
  <si>
    <t>113.9</t>
  </si>
  <si>
    <t>361.2</t>
  </si>
  <si>
    <t>121.5</t>
  </si>
  <si>
    <t>377.2</t>
  </si>
  <si>
    <t>135.3</t>
  </si>
  <si>
    <t>29.6</t>
  </si>
  <si>
    <t>255.7</t>
  </si>
  <si>
    <t>WELLS IN THE PROCESS OF BEING DRILLED (INCLUDING WELLS TEMPORARILY SUSPENDED)</t>
  </si>
  <si>
    <t>1,600 MW</t>
  </si>
  <si>
    <t>(2) Including minority interests in Qatar (Qapco and Qatofin), 50% of Samsung-Total Petrochemicals capacities in Daesan (Korea), and 37.5% of SATORP capacities in Jubail (Saudi Arabia).</t>
  </si>
  <si>
    <t>(3) Includes both Oman LNG &amp; Qalhat LNG.</t>
  </si>
  <si>
    <t>Financial Highlights</t>
  </si>
  <si>
    <t>Market Environment</t>
  </si>
  <si>
    <t>Operational Highlights by quarter</t>
  </si>
  <si>
    <t>Financial Highlights by quarter</t>
  </si>
  <si>
    <t>Market Environment and Price Realizations</t>
  </si>
  <si>
    <t>Consolidated statement of income</t>
  </si>
  <si>
    <t>Depreciation, depletion &amp; amortization of tangible assets and mineral interest by business segment</t>
  </si>
  <si>
    <t>Equity in income/(loss of affiliates by business segment)</t>
  </si>
  <si>
    <t>Adjustment items to operating income by business segment</t>
  </si>
  <si>
    <t>Adjustment items to net income by business segment</t>
  </si>
  <si>
    <t>Consolidated balance sheet</t>
  </si>
  <si>
    <t>Net tangible &amp; intangible assets by business segment</t>
  </si>
  <si>
    <t>Property, plant &amp; equipment</t>
  </si>
  <si>
    <t>Consolidated statement of changes in shareholders’ equity - Group share</t>
  </si>
  <si>
    <t>Consolidated statement of cash flow</t>
  </si>
  <si>
    <t>p.12</t>
  </si>
  <si>
    <t>p.13</t>
  </si>
  <si>
    <t>p.14</t>
  </si>
  <si>
    <t>p.18</t>
  </si>
  <si>
    <t>p.22</t>
  </si>
  <si>
    <t>p.23</t>
  </si>
  <si>
    <t>p.26</t>
  </si>
  <si>
    <t>Financial highlights</t>
  </si>
  <si>
    <t>Key operating ratios on proved reserves - Group</t>
  </si>
  <si>
    <t>Key operating ratios on proved reserves - consolidated subsidiaries</t>
  </si>
  <si>
    <t>p.33</t>
  </si>
  <si>
    <t>p.34</t>
  </si>
  <si>
    <t>p.36-39</t>
  </si>
  <si>
    <t>Changes bitum reserves</t>
  </si>
  <si>
    <t>p.44</t>
  </si>
  <si>
    <t>Changes gas reserves</t>
  </si>
  <si>
    <t>p.45-48</t>
  </si>
  <si>
    <t>p.49-50</t>
  </si>
  <si>
    <t>Cost incurred</t>
  </si>
  <si>
    <t>p.51</t>
  </si>
  <si>
    <t>Capitalized cost</t>
  </si>
  <si>
    <t>p.52-53</t>
  </si>
  <si>
    <t>p.54-55</t>
  </si>
  <si>
    <t>Oil Gas Acreage</t>
  </si>
  <si>
    <t>p.57</t>
  </si>
  <si>
    <t>Number of productive wells</t>
  </si>
  <si>
    <t>p.58</t>
  </si>
  <si>
    <t>p.59</t>
  </si>
  <si>
    <t>wells in the process of being drilled (including wells temporarily suspended)</t>
  </si>
  <si>
    <t>Liquefied Natural Gas (LNG sales)</t>
  </si>
  <si>
    <t>Interests pipelines</t>
  </si>
  <si>
    <t>p.66</t>
  </si>
  <si>
    <t>p.107</t>
  </si>
  <si>
    <t>Refinery capacity (Group share)</t>
  </si>
  <si>
    <t>Distillation capacity (Group share)</t>
  </si>
  <si>
    <t>p.112</t>
  </si>
  <si>
    <t>Utilization rate (based on crude only)</t>
  </si>
  <si>
    <t>Production levels (Group share)</t>
  </si>
  <si>
    <t>p.113</t>
  </si>
  <si>
    <t>p. 114</t>
  </si>
  <si>
    <t>p.114</t>
  </si>
  <si>
    <t>Petroleum product sales by area</t>
  </si>
  <si>
    <t>Petroleum product sales by product</t>
  </si>
  <si>
    <t>Service-Stations</t>
  </si>
  <si>
    <t>p.122</t>
  </si>
  <si>
    <t xml:space="preserve">        FACTBOOK 2014</t>
  </si>
  <si>
    <r>
      <t>Year-end euro</t>
    </r>
    <r>
      <rPr>
        <sz val="9"/>
        <rFont val="Lucida Grande"/>
        <family val="2"/>
      </rPr>
      <t>/</t>
    </r>
    <r>
      <rPr>
        <sz val="9"/>
        <rFont val="Arial"/>
        <family val="2"/>
      </rPr>
      <t>dollar (€</t>
    </r>
    <r>
      <rPr>
        <sz val="9"/>
        <rFont val="Arial"/>
        <family val="2"/>
      </rPr>
      <t>/</t>
    </r>
    <r>
      <rPr>
        <sz val="9"/>
        <rFont val="Arial"/>
        <family val="2"/>
      </rPr>
      <t>$)</t>
    </r>
  </si>
  <si>
    <r>
      <t>Average euro</t>
    </r>
    <r>
      <rPr>
        <sz val="9"/>
        <rFont val="Monaco"/>
        <family val="2"/>
      </rPr>
      <t>/</t>
    </r>
    <r>
      <rPr>
        <sz val="9"/>
        <rFont val="Arial"/>
        <family val="2"/>
      </rPr>
      <t>dollar (€/$)</t>
    </r>
  </si>
  <si>
    <t>247.3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</si>
</sst>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
    <numFmt numFmtId="166" formatCode="#,##0.0;\(#,##0.0\)"/>
    <numFmt numFmtId="167" formatCode="0.0%"/>
    <numFmt numFmtId="168" formatCode="0.0"/>
    <numFmt numFmtId="169" formatCode="0.0_);\(0.0\)"/>
    <numFmt numFmtId="170" formatCode="#,##0.0_);\(#,##0.0\)"/>
    <numFmt numFmtId="171" formatCode="#,##0.0"/>
  </numFmts>
  <fonts count="163">
    <font>
      <sz val="12"/>
      <color theme="1"/>
      <name val="Calibri"/>
      <family val="2"/>
    </font>
    <font>
      <sz val="11"/>
      <color indexed="8"/>
      <name val="Calibri"/>
      <family val="2"/>
    </font>
    <font>
      <b/>
      <sz val="12"/>
      <color indexed="53"/>
      <name val="Arial"/>
      <family val="2"/>
    </font>
    <font>
      <b/>
      <sz val="10"/>
      <color indexed="62"/>
      <name val="Arial"/>
      <family val="2"/>
    </font>
    <font>
      <i/>
      <sz val="10"/>
      <color indexed="62"/>
      <name val="Arial"/>
      <family val="2"/>
    </font>
    <font>
      <b/>
      <sz val="9"/>
      <name val="Arial"/>
      <family val="2"/>
    </font>
    <font>
      <sz val="9"/>
      <name val="Arial"/>
      <family val="2"/>
    </font>
    <font>
      <vertAlign val="superscript"/>
      <sz val="9"/>
      <name val="Arial"/>
      <family val="2"/>
    </font>
    <font>
      <b/>
      <vertAlign val="superscript"/>
      <sz val="9"/>
      <name val="Arial"/>
      <family val="2"/>
    </font>
    <font>
      <sz val="8"/>
      <color indexed="8"/>
      <name val="Arial"/>
      <family val="2"/>
    </font>
    <font>
      <b/>
      <vertAlign val="superscript"/>
      <sz val="12"/>
      <color indexed="53"/>
      <name val="Arial"/>
      <family val="2"/>
    </font>
    <font>
      <sz val="10"/>
      <color indexed="8"/>
      <name val="Arial"/>
      <family val="2"/>
    </font>
    <font>
      <sz val="12"/>
      <color indexed="62"/>
      <name val="Calibri"/>
      <family val="2"/>
    </font>
    <font>
      <b/>
      <vertAlign val="superscript"/>
      <sz val="10"/>
      <color indexed="62"/>
      <name val="Arial"/>
      <family val="2"/>
    </font>
    <font>
      <sz val="12"/>
      <color indexed="8"/>
      <name val="Calibri"/>
      <family val="2"/>
    </font>
    <font>
      <b/>
      <sz val="12"/>
      <color indexed="8"/>
      <name val="Calibri"/>
      <family val="2"/>
    </font>
    <font>
      <b/>
      <sz val="9"/>
      <color indexed="62"/>
      <name val="Arial"/>
      <family val="2"/>
    </font>
    <font>
      <sz val="12"/>
      <color indexed="53"/>
      <name val="Arial"/>
      <family val="2"/>
    </font>
    <font>
      <b/>
      <sz val="12"/>
      <color indexed="53"/>
      <name val="Calibri"/>
      <family val="2"/>
    </font>
    <font>
      <b/>
      <sz val="10"/>
      <color indexed="53"/>
      <name val="Arial"/>
      <family val="2"/>
    </font>
    <font>
      <b/>
      <sz val="12"/>
      <color indexed="62"/>
      <name val="Arial"/>
      <family val="2"/>
    </font>
    <font>
      <sz val="9"/>
      <color indexed="44"/>
      <name val="Arial"/>
      <family val="2"/>
    </font>
    <font>
      <b/>
      <sz val="9"/>
      <color indexed="9"/>
      <name val="Arial"/>
      <family val="2"/>
    </font>
    <font>
      <b/>
      <sz val="12"/>
      <color indexed="40"/>
      <name val="Arial"/>
      <family val="2"/>
    </font>
    <font>
      <sz val="8"/>
      <name val="Arial"/>
      <family val="2"/>
    </font>
    <font>
      <i/>
      <sz val="8"/>
      <name val="Arial"/>
      <family val="2"/>
    </font>
    <font>
      <sz val="9"/>
      <name val="Lucida Grande"/>
      <family val="2"/>
    </font>
    <font>
      <sz val="9"/>
      <color indexed="8"/>
      <name val="Arial"/>
      <family val="2"/>
    </font>
    <font>
      <u val="single"/>
      <sz val="12"/>
      <color indexed="12"/>
      <name val="Calibri"/>
      <family val="2"/>
    </font>
    <font>
      <u val="single"/>
      <sz val="12"/>
      <color indexed="20"/>
      <name val="Calibri"/>
      <family val="2"/>
    </font>
    <font>
      <b/>
      <sz val="9"/>
      <color indexed="8"/>
      <name val="Arial"/>
      <family val="2"/>
    </font>
    <font>
      <sz val="12"/>
      <color indexed="9"/>
      <name val="Calibri"/>
      <family val="2"/>
    </font>
    <font>
      <sz val="8"/>
      <name val="Calibri"/>
      <family val="2"/>
    </font>
    <font>
      <sz val="9"/>
      <name val="Monaco"/>
      <family val="2"/>
    </font>
    <font>
      <sz val="9"/>
      <name val="Calibri"/>
      <family val="2"/>
    </font>
    <font>
      <b/>
      <sz val="9"/>
      <color indexed="62"/>
      <name val="Arial Bold"/>
      <family val="2"/>
    </font>
    <font>
      <i/>
      <sz val="10"/>
      <color indexed="62"/>
      <name val="Arial Italic"/>
      <family val="2"/>
    </font>
    <font>
      <sz val="10"/>
      <color indexed="62"/>
      <name val="Arial Italic"/>
      <family val="0"/>
    </font>
    <font>
      <sz val="10"/>
      <color indexed="62"/>
      <name val="Arial"/>
      <family val="2"/>
    </font>
    <font>
      <sz val="8"/>
      <color indexed="8"/>
      <name val="Noteworthy Light"/>
      <family val="2"/>
    </font>
    <font>
      <b/>
      <sz val="10"/>
      <color indexed="25"/>
      <name val="Arial"/>
      <family val="2"/>
    </font>
    <font>
      <i/>
      <sz val="10"/>
      <color indexed="25"/>
      <name val="Arial"/>
      <family val="2"/>
    </font>
    <font>
      <b/>
      <u val="single"/>
      <sz val="12"/>
      <color indexed="10"/>
      <name val="Calibri"/>
      <family val="2"/>
    </font>
    <font>
      <b/>
      <sz val="12"/>
      <color indexed="53"/>
      <name val="Lucida Sans Unicode"/>
      <family val="2"/>
    </font>
    <font>
      <b/>
      <sz val="12"/>
      <color indexed="53"/>
      <name val="Arial Bold"/>
      <family val="2"/>
    </font>
    <font>
      <b/>
      <sz val="9"/>
      <color indexed="25"/>
      <name val="Arial"/>
      <family val="2"/>
    </font>
    <font>
      <sz val="12"/>
      <color indexed="8"/>
      <name val="Arial"/>
      <family val="2"/>
    </font>
    <font>
      <sz val="8"/>
      <name val="Noteworthy Light"/>
      <family val="2"/>
    </font>
    <font>
      <sz val="9"/>
      <name val="Noteworthy Bold"/>
      <family val="2"/>
    </font>
    <font>
      <i/>
      <sz val="10"/>
      <color indexed="25"/>
      <name val="Menlo Regular"/>
      <family val="2"/>
    </font>
    <font>
      <sz val="8"/>
      <name val="Menlo Regular"/>
      <family val="2"/>
    </font>
    <font>
      <sz val="9"/>
      <name val="Noteworthy Light"/>
      <family val="2"/>
    </font>
    <font>
      <sz val="10"/>
      <color indexed="25"/>
      <name val="Maison Neue TRIAL Mono Italic"/>
      <family val="2"/>
    </font>
    <font>
      <sz val="10"/>
      <color indexed="25"/>
      <name val="Arial Italic"/>
      <family val="2"/>
    </font>
    <font>
      <b/>
      <sz val="10"/>
      <color indexed="53"/>
      <name val="Lucida Sans Unicode"/>
      <family val="2"/>
    </font>
    <font>
      <b/>
      <sz val="10"/>
      <color indexed="53"/>
      <name val="Arial Bold"/>
      <family val="0"/>
    </font>
    <font>
      <b/>
      <vertAlign val="superscript"/>
      <sz val="10"/>
      <color indexed="53"/>
      <name val="Arial Bold"/>
      <family val="0"/>
    </font>
    <font>
      <b/>
      <sz val="10"/>
      <color indexed="21"/>
      <name val="Arial"/>
      <family val="2"/>
    </font>
    <font>
      <i/>
      <sz val="10"/>
      <color indexed="21"/>
      <name val="Arial"/>
      <family val="2"/>
    </font>
    <font>
      <b/>
      <sz val="9"/>
      <color indexed="21"/>
      <name val="Arial"/>
      <family val="2"/>
    </font>
    <font>
      <i/>
      <sz val="8"/>
      <color indexed="8"/>
      <name val="Arial"/>
      <family val="2"/>
    </font>
    <font>
      <vertAlign val="superscript"/>
      <sz val="9"/>
      <color indexed="8"/>
      <name val="Arial"/>
      <family val="2"/>
    </font>
    <font>
      <b/>
      <vertAlign val="superscript"/>
      <sz val="10"/>
      <color indexed="21"/>
      <name val="Arial"/>
      <family val="2"/>
    </font>
    <font>
      <b/>
      <sz val="12"/>
      <color indexed="10"/>
      <name val="Calibri"/>
      <family val="2"/>
    </font>
    <font>
      <sz val="10"/>
      <color indexed="21"/>
      <name val="Arial"/>
      <family val="2"/>
    </font>
    <font>
      <vertAlign val="superscript"/>
      <sz val="10"/>
      <color indexed="8"/>
      <name val="Arial"/>
      <family val="2"/>
    </font>
    <font>
      <sz val="12"/>
      <color indexed="8"/>
      <name val="Calibri (Corps)"/>
      <family val="0"/>
    </font>
    <font>
      <b/>
      <sz val="12"/>
      <color indexed="9"/>
      <name val="Calibri"/>
      <family val="2"/>
    </font>
    <font>
      <i/>
      <sz val="10"/>
      <color indexed="8"/>
      <name val="Arial"/>
      <family val="2"/>
    </font>
    <font>
      <sz val="12"/>
      <color indexed="52"/>
      <name val="Calibri"/>
      <family val="2"/>
    </font>
    <font>
      <sz val="9"/>
      <color indexed="62"/>
      <name val="Arial"/>
      <family val="2"/>
    </font>
    <font>
      <b/>
      <vertAlign val="superscript"/>
      <sz val="9"/>
      <color indexed="62"/>
      <name val="Arial"/>
      <family val="2"/>
    </font>
    <font>
      <sz val="9"/>
      <name val="Menlo Regular"/>
      <family val="2"/>
    </font>
    <font>
      <sz val="9"/>
      <color indexed="8"/>
      <name val="Calibri"/>
      <family val="2"/>
    </font>
    <font>
      <b/>
      <sz val="18"/>
      <color indexed="53"/>
      <name val="Arial"/>
      <family val="2"/>
    </font>
    <font>
      <b/>
      <sz val="16"/>
      <color indexed="62"/>
      <name val="Arial"/>
      <family val="2"/>
    </font>
    <font>
      <b/>
      <sz val="16"/>
      <color indexed="21"/>
      <name val="Arial"/>
      <family val="2"/>
    </font>
    <font>
      <sz val="12"/>
      <name val="Arial"/>
      <family val="2"/>
    </font>
    <font>
      <b/>
      <sz val="16"/>
      <color indexed="25"/>
      <name val="Arial"/>
      <family val="2"/>
    </font>
    <font>
      <sz val="8"/>
      <color indexed="8"/>
      <name val="Kering-Regular"/>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rgb="FFFF6E23"/>
      <name val="Arial"/>
      <family val="2"/>
    </font>
    <font>
      <b/>
      <sz val="10"/>
      <color rgb="FFFF6E23"/>
      <name val="Arial"/>
      <family val="2"/>
    </font>
    <font>
      <b/>
      <sz val="12"/>
      <color rgb="FF542C73"/>
      <name val="Arial"/>
      <family val="2"/>
    </font>
    <font>
      <b/>
      <sz val="10"/>
      <color rgb="FF542C73"/>
      <name val="Arial"/>
      <family val="2"/>
    </font>
    <font>
      <sz val="11"/>
      <color theme="1"/>
      <name val="Calibri"/>
      <family val="2"/>
    </font>
    <font>
      <sz val="11"/>
      <color theme="0"/>
      <name val="Calibri"/>
      <family val="2"/>
    </font>
    <font>
      <sz val="11"/>
      <color rgb="FFFF0000"/>
      <name val="Calibri"/>
      <family val="2"/>
    </font>
    <font>
      <b/>
      <sz val="9"/>
      <color theme="0"/>
      <name val="Arial"/>
      <family val="2"/>
    </font>
    <font>
      <b/>
      <sz val="11"/>
      <color rgb="FFFA7D00"/>
      <name val="Calibri"/>
      <family val="2"/>
    </font>
    <font>
      <sz val="11"/>
      <color rgb="FFFA7D00"/>
      <name val="Calibri"/>
      <family val="2"/>
    </font>
    <font>
      <sz val="12"/>
      <color rgb="FFFA7D00"/>
      <name val="Calibri"/>
      <family val="2"/>
    </font>
    <font>
      <sz val="11"/>
      <color rgb="FF3F3F76"/>
      <name val="Calibri"/>
      <family val="2"/>
    </font>
    <font>
      <sz val="11"/>
      <color rgb="FF9C0006"/>
      <name val="Calibri"/>
      <family val="2"/>
    </font>
    <font>
      <sz val="11"/>
      <color rgb="FF9C6500"/>
      <name val="Calibri"/>
      <family val="2"/>
    </font>
    <font>
      <sz val="8"/>
      <color theme="1"/>
      <name val="Arial"/>
      <family val="2"/>
    </font>
    <font>
      <sz val="11"/>
      <color rgb="FF006100"/>
      <name val="Calibri"/>
      <family val="2"/>
    </font>
    <font>
      <b/>
      <sz val="11"/>
      <color rgb="FF3F3F3F"/>
      <name val="Calibri"/>
      <family val="2"/>
    </font>
    <font>
      <b/>
      <sz val="10"/>
      <color rgb="FF264D93"/>
      <name val="Arial"/>
      <family val="2"/>
    </font>
    <font>
      <b/>
      <sz val="10"/>
      <color rgb="FF3876AF"/>
      <name val="Arial"/>
      <family val="2"/>
    </font>
    <font>
      <b/>
      <sz val="10"/>
      <color rgb="FF8C2365"/>
      <name val="Arial"/>
      <family val="2"/>
    </font>
    <font>
      <b/>
      <sz val="10"/>
      <color rgb="FF00976D"/>
      <name val="Arial"/>
      <family val="2"/>
    </font>
    <font>
      <b/>
      <sz val="9"/>
      <color rgb="FF3876AF"/>
      <name val="Arial"/>
      <family val="2"/>
    </font>
    <font>
      <b/>
      <sz val="9"/>
      <color rgb="FF00976D"/>
      <name val="Arial"/>
      <family val="2"/>
    </font>
    <font>
      <b/>
      <sz val="9"/>
      <color rgb="FF8C2365"/>
      <name val="Arial"/>
      <family val="2"/>
    </font>
    <font>
      <b/>
      <sz val="9"/>
      <color rgb="FF542C73"/>
      <name val="Arial"/>
      <family val="2"/>
    </font>
    <font>
      <sz val="10"/>
      <color theme="1"/>
      <name val="Arial"/>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0"/>
      <color theme="4"/>
      <name val="Arial"/>
      <family val="2"/>
    </font>
    <font>
      <i/>
      <sz val="10"/>
      <color rgb="FF264D93"/>
      <name val="Arial"/>
      <family val="2"/>
    </font>
    <font>
      <i/>
      <sz val="10"/>
      <color rgb="FF3876AF"/>
      <name val="Arial"/>
      <family val="2"/>
    </font>
    <font>
      <sz val="12"/>
      <color rgb="FF3876AF"/>
      <name val="Calibri"/>
      <family val="2"/>
    </font>
    <font>
      <sz val="12"/>
      <color rgb="FF000000"/>
      <name val="Calibri"/>
      <family val="2"/>
    </font>
    <font>
      <b/>
      <sz val="12"/>
      <color rgb="FF000000"/>
      <name val="Calibri"/>
      <family val="2"/>
    </font>
    <font>
      <b/>
      <sz val="12"/>
      <color theme="1"/>
      <name val="Calibri"/>
      <family val="2"/>
    </font>
    <font>
      <sz val="12"/>
      <color rgb="FFFF6E23"/>
      <name val="Arial"/>
      <family val="2"/>
    </font>
    <font>
      <b/>
      <sz val="10"/>
      <color theme="4"/>
      <name val="Arial"/>
      <family val="2"/>
    </font>
    <font>
      <b/>
      <sz val="9"/>
      <color theme="4"/>
      <name val="Arial"/>
      <family val="2"/>
    </font>
    <font>
      <b/>
      <sz val="12"/>
      <color rgb="FFFF6E23"/>
      <name val="Calibri"/>
      <family val="2"/>
    </font>
    <font>
      <sz val="9"/>
      <color theme="1"/>
      <name val="Arial"/>
      <family val="2"/>
    </font>
    <font>
      <b/>
      <sz val="9"/>
      <color theme="1"/>
      <name val="Arial"/>
      <family val="2"/>
    </font>
    <font>
      <b/>
      <sz val="9"/>
      <color rgb="FF3876AF"/>
      <name val="Arial Bold"/>
      <family val="2"/>
    </font>
    <font>
      <i/>
      <sz val="10"/>
      <color rgb="FF8C2365"/>
      <name val="Arial"/>
      <family val="2"/>
    </font>
    <font>
      <b/>
      <u val="single"/>
      <sz val="12"/>
      <color rgb="FFFF0000"/>
      <name val="Calibri"/>
      <family val="2"/>
    </font>
    <font>
      <i/>
      <sz val="10"/>
      <color rgb="FF00976D"/>
      <name val="Arial"/>
      <family val="2"/>
    </font>
    <font>
      <b/>
      <sz val="12"/>
      <color rgb="FFFF0000"/>
      <name val="Calibri"/>
      <family val="2"/>
    </font>
    <font>
      <sz val="10"/>
      <color rgb="FF00976D"/>
      <name val="Arial"/>
      <family val="2"/>
    </font>
    <font>
      <sz val="12"/>
      <color theme="1"/>
      <name val="Calibri (Corps)"/>
      <family val="0"/>
    </font>
    <font>
      <b/>
      <sz val="12"/>
      <color theme="0"/>
      <name val="Calibri"/>
      <family val="2"/>
    </font>
    <font>
      <i/>
      <sz val="10"/>
      <color theme="1"/>
      <name val="Arial"/>
      <family val="2"/>
    </font>
    <font>
      <i/>
      <sz val="10"/>
      <color rgb="FF542C73"/>
      <name val="Arial"/>
      <family val="2"/>
    </font>
    <font>
      <sz val="9"/>
      <color rgb="FF542C73"/>
      <name val="Arial"/>
      <family val="2"/>
    </font>
    <font>
      <sz val="9"/>
      <color theme="1"/>
      <name val="Calibri"/>
      <family val="2"/>
    </font>
    <font>
      <b/>
      <sz val="16"/>
      <color rgb="FF264D93"/>
      <name val="Arial"/>
      <family val="2"/>
    </font>
    <font>
      <b/>
      <sz val="16"/>
      <color rgb="FF542C73"/>
      <name val="Arial"/>
      <family val="2"/>
    </font>
    <font>
      <b/>
      <sz val="16"/>
      <color rgb="FF00976D"/>
      <name val="Arial"/>
      <family val="2"/>
    </font>
    <font>
      <b/>
      <sz val="16"/>
      <color rgb="FF8C2365"/>
      <name val="Arial"/>
      <family val="2"/>
    </font>
    <font>
      <sz val="12"/>
      <color theme="1"/>
      <name val="Arial"/>
      <family val="2"/>
    </font>
    <font>
      <b/>
      <sz val="18"/>
      <color rgb="FFFF6E23"/>
      <name val="Arial"/>
      <family val="2"/>
    </font>
    <font>
      <sz val="12"/>
      <color theme="0"/>
      <name val="Calibri"/>
      <family val="2"/>
    </font>
    <font>
      <sz val="8"/>
      <color rgb="FF000000"/>
      <name val="Arial"/>
      <family val="2"/>
    </font>
    <font>
      <i/>
      <sz val="8"/>
      <color theme="1"/>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0"/>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0" tint="-0.14995999634265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theme="0"/>
        <bgColor indexed="64"/>
      </patternFill>
    </fill>
    <fill>
      <patternFill patternType="solid">
        <fgColor rgb="FFD9D9D9"/>
        <bgColor indexed="64"/>
      </patternFill>
    </fill>
    <fill>
      <patternFill patternType="solid">
        <fgColor rgb="FFD6DFED"/>
        <bgColor indexed="64"/>
      </patternFill>
    </fill>
    <fill>
      <patternFill patternType="solid">
        <fgColor rgb="FFCDE8D9"/>
        <bgColor indexed="64"/>
      </patternFill>
    </fill>
    <fill>
      <patternFill patternType="solid">
        <fgColor rgb="FFD4C4D2"/>
        <bgColor indexed="64"/>
      </patternFill>
    </fill>
    <fill>
      <patternFill patternType="solid">
        <fgColor rgb="FFD4C4D6"/>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CDE8D9"/>
        <bgColor indexed="64"/>
      </patternFill>
    </fill>
    <fill>
      <patternFill patternType="solid">
        <fgColor rgb="FFD4C4D6"/>
        <bgColor indexed="64"/>
      </patternFill>
    </fill>
    <fill>
      <patternFill patternType="solid">
        <fgColor rgb="FFD9D9D9"/>
        <bgColor indexed="64"/>
      </patternFill>
    </fill>
    <fill>
      <patternFill patternType="solid">
        <fgColor theme="3" tint="0.5999900102615356"/>
        <bgColor indexed="64"/>
      </patternFill>
    </fill>
  </fills>
  <borders count="213">
    <border>
      <left/>
      <right/>
      <top/>
      <bottom/>
      <diagonal/>
    </border>
    <border>
      <left/>
      <right/>
      <top/>
      <bottom style="thin">
        <color indexed="40"/>
      </bottom>
    </border>
    <border>
      <left/>
      <right/>
      <top/>
      <bottom style="thin">
        <color theme="2"/>
      </bottom>
    </border>
    <border>
      <left style="thin">
        <color rgb="FF7F7F7F"/>
      </left>
      <right style="thin">
        <color rgb="FF7F7F7F"/>
      </right>
      <top style="thin">
        <color rgb="FF7F7F7F"/>
      </top>
      <bottom style="thin">
        <color rgb="FF7F7F7F"/>
      </bottom>
    </border>
    <border>
      <left/>
      <right/>
      <top/>
      <bottom style="double">
        <color rgb="FFFF8001"/>
      </bottom>
    </border>
    <border>
      <left style="thin">
        <color rgb="FFB2B2B2"/>
      </left>
      <right style="thin">
        <color rgb="FFB2B2B2"/>
      </right>
      <top style="thin">
        <color rgb="FFB2B2B2"/>
      </top>
      <bottom style="thin">
        <color rgb="FFB2B2B2"/>
      </bottom>
    </border>
    <border>
      <left/>
      <right/>
      <top/>
      <bottom style="thin">
        <color rgb="FFD6DFED"/>
      </bottom>
    </border>
    <border>
      <left style="thin">
        <color rgb="FF3F3F3F"/>
      </left>
      <right style="thin">
        <color rgb="FF3F3F3F"/>
      </right>
      <top style="thin">
        <color rgb="FF3F3F3F"/>
      </top>
      <bottom style="thin">
        <color rgb="FF3F3F3F"/>
      </bottom>
    </border>
    <border>
      <left/>
      <right/>
      <top/>
      <bottom style="thin">
        <color rgb="FF264D93"/>
      </bottom>
    </border>
    <border>
      <left/>
      <right/>
      <top/>
      <bottom style="thin">
        <color rgb="FF8C2365"/>
      </bottom>
    </border>
    <border>
      <left/>
      <right/>
      <top/>
      <bottom style="thin">
        <color rgb="FF00976D"/>
      </bottom>
    </border>
    <border>
      <left/>
      <right/>
      <top/>
      <bottom style="thin">
        <color rgb="FF542C73"/>
      </bottom>
    </border>
    <border>
      <left/>
      <right/>
      <top/>
      <bottom style="thin">
        <color rgb="FFE6E6E6"/>
      </bottom>
    </border>
    <border>
      <left/>
      <right/>
      <top/>
      <bottom style="thin">
        <color theme="1"/>
      </bottom>
    </border>
    <border>
      <left/>
      <right/>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40"/>
      </top>
      <bottom style="thin">
        <color indexed="40"/>
      </bottom>
    </border>
    <border>
      <left style="double">
        <color rgb="FF3F3F3F"/>
      </left>
      <right style="double">
        <color rgb="FF3F3F3F"/>
      </right>
      <top style="double">
        <color rgb="FF3F3F3F"/>
      </top>
      <bottom style="double">
        <color rgb="FF3F3F3F"/>
      </bottom>
    </border>
    <border>
      <left/>
      <right style="thick">
        <color theme="0"/>
      </right>
      <top/>
      <bottom style="thin">
        <color rgb="FF264D93"/>
      </bottom>
    </border>
    <border>
      <left style="thick">
        <color theme="0"/>
      </left>
      <right style="thick">
        <color theme="0"/>
      </right>
      <top/>
      <bottom style="thin">
        <color rgb="FFE6E6E6"/>
      </bottom>
    </border>
    <border>
      <left/>
      <right style="thick">
        <color theme="0"/>
      </right>
      <top/>
      <bottom style="thin">
        <color rgb="FFE6E6E6"/>
      </bottom>
    </border>
    <border>
      <left/>
      <right/>
      <top style="thin">
        <color rgb="FFE6E6E6"/>
      </top>
      <bottom style="thin">
        <color rgb="FF264D93"/>
      </bottom>
    </border>
    <border>
      <left/>
      <right/>
      <top style="thin">
        <color rgb="FF264D93"/>
      </top>
      <bottom style="thin">
        <color rgb="FFEFEFEF"/>
      </bottom>
    </border>
    <border>
      <left style="thick">
        <color theme="0"/>
      </left>
      <right style="thick">
        <color theme="0"/>
      </right>
      <top style="thin">
        <color rgb="FF264D93"/>
      </top>
      <bottom style="thin">
        <color rgb="FFEFEFEF"/>
      </bottom>
    </border>
    <border>
      <left/>
      <right/>
      <top style="thin">
        <color rgb="FFEFEFEF"/>
      </top>
      <bottom style="thin">
        <color rgb="FFEFEFEF"/>
      </bottom>
    </border>
    <border>
      <left style="thick">
        <color theme="0"/>
      </left>
      <right style="thick">
        <color theme="0"/>
      </right>
      <top style="thin">
        <color rgb="FFEFEFEF"/>
      </top>
      <bottom style="thin">
        <color rgb="FFEFEFEF"/>
      </bottom>
    </border>
    <border>
      <left/>
      <right/>
      <top style="thin">
        <color rgb="FFEFEFEF"/>
      </top>
      <bottom style="thin">
        <color rgb="FF3876AF"/>
      </bottom>
    </border>
    <border>
      <left style="thick">
        <color theme="0"/>
      </left>
      <right style="thick">
        <color theme="0"/>
      </right>
      <top style="thin">
        <color rgb="FFEFEFEF"/>
      </top>
      <bottom style="thin">
        <color rgb="FF3876AF"/>
      </bottom>
    </border>
    <border>
      <left/>
      <right style="thick">
        <color theme="0"/>
      </right>
      <top style="thin">
        <color rgb="FFEFEFEF"/>
      </top>
      <bottom style="thin">
        <color rgb="FFEFEFEF"/>
      </bottom>
    </border>
    <border>
      <left/>
      <right/>
      <top style="thin">
        <color rgb="FFE6E6E6"/>
      </top>
      <bottom style="thin"/>
    </border>
    <border>
      <left/>
      <right/>
      <top style="thin"/>
      <bottom style="thin">
        <color theme="0" tint="-0.04997999966144562"/>
      </bottom>
    </border>
    <border>
      <left/>
      <right/>
      <top/>
      <bottom style="thin">
        <color rgb="FF3876AF"/>
      </bottom>
    </border>
    <border>
      <left/>
      <right/>
      <top style="thin">
        <color rgb="FF3876AF"/>
      </top>
      <bottom style="thin">
        <color rgb="FF264D93"/>
      </bottom>
    </border>
    <border>
      <left style="thick">
        <color theme="0"/>
      </left>
      <right style="thick">
        <color theme="0"/>
      </right>
      <top/>
      <bottom style="thin">
        <color rgb="FF264D93"/>
      </bottom>
    </border>
    <border>
      <left/>
      <right style="thick">
        <color theme="0"/>
      </right>
      <top/>
      <bottom/>
    </border>
    <border>
      <left style="thick">
        <color theme="0"/>
      </left>
      <right style="thick">
        <color theme="0"/>
      </right>
      <top/>
      <bottom/>
    </border>
    <border>
      <left/>
      <right style="thick">
        <color theme="0"/>
      </right>
      <top style="thin">
        <color rgb="FF3876AF"/>
      </top>
      <bottom style="thin">
        <color rgb="FF264D93"/>
      </bottom>
    </border>
    <border>
      <left style="thick">
        <color theme="0"/>
      </left>
      <right style="thick">
        <color theme="0"/>
      </right>
      <top style="thin">
        <color rgb="FF3876AF"/>
      </top>
      <bottom style="thin">
        <color rgb="FF264D93"/>
      </bottom>
    </border>
    <border>
      <left style="thick">
        <color theme="0"/>
      </left>
      <right/>
      <top style="thin">
        <color rgb="FF264D93"/>
      </top>
      <bottom style="thin">
        <color rgb="FFE6E6E6"/>
      </bottom>
    </border>
    <border>
      <left/>
      <right style="thick">
        <color theme="0"/>
      </right>
      <top style="thin">
        <color rgb="FFE6E6E6"/>
      </top>
      <bottom style="thin">
        <color rgb="FFE6E6E6"/>
      </bottom>
    </border>
    <border>
      <left style="thick">
        <color theme="0"/>
      </left>
      <right style="thick">
        <color theme="0"/>
      </right>
      <top style="thin">
        <color rgb="FFE6E6E6"/>
      </top>
      <bottom style="thin">
        <color rgb="FFE6E6E6"/>
      </bottom>
    </border>
    <border>
      <left/>
      <right style="thick">
        <color theme="0"/>
      </right>
      <top style="thin"/>
      <bottom style="thin"/>
    </border>
    <border>
      <left style="thick">
        <color theme="0"/>
      </left>
      <right style="thick">
        <color theme="0"/>
      </right>
      <top style="thin"/>
      <bottom style="thin"/>
    </border>
    <border>
      <left style="thick">
        <color theme="0"/>
      </left>
      <right/>
      <top style="thin"/>
      <bottom style="thin"/>
    </border>
    <border>
      <left/>
      <right/>
      <top style="thin"/>
      <bottom style="thin"/>
    </border>
    <border>
      <left/>
      <right style="thick">
        <color theme="0"/>
      </right>
      <top style="thin">
        <color rgb="FFE6E6E6"/>
      </top>
      <bottom/>
    </border>
    <border>
      <left/>
      <right/>
      <top style="thin">
        <color rgb="FF264D93"/>
      </top>
      <bottom style="thin">
        <color rgb="FF264D93"/>
      </bottom>
    </border>
    <border>
      <left/>
      <right style="thick">
        <color theme="0"/>
      </right>
      <top style="thin">
        <color rgb="FF264D93"/>
      </top>
      <bottom style="thin">
        <color rgb="FF264D93"/>
      </bottom>
    </border>
    <border>
      <left style="thick">
        <color theme="0"/>
      </left>
      <right style="thick">
        <color theme="0"/>
      </right>
      <top style="thin">
        <color rgb="FF264D93"/>
      </top>
      <bottom style="thin">
        <color rgb="FF264D93"/>
      </bottom>
    </border>
    <border>
      <left style="thick">
        <color theme="0"/>
      </left>
      <right style="thick">
        <color theme="0"/>
      </right>
      <top/>
      <bottom style="thin">
        <color theme="1"/>
      </bottom>
    </border>
    <border>
      <left style="thick">
        <color theme="0"/>
      </left>
      <right style="thick">
        <color theme="0"/>
      </right>
      <top style="thin">
        <color rgb="FF264D93"/>
      </top>
      <bottom style="thin">
        <color theme="1"/>
      </bottom>
    </border>
    <border>
      <left/>
      <right/>
      <top style="thin">
        <color rgb="FF264D93"/>
      </top>
      <bottom style="thin">
        <color rgb="FFEBEBEB"/>
      </bottom>
    </border>
    <border>
      <left/>
      <right/>
      <top style="thin"/>
      <bottom style="thin">
        <color rgb="FFEBEBEB"/>
      </bottom>
    </border>
    <border>
      <left/>
      <right style="thick">
        <color theme="0"/>
      </right>
      <top style="thin">
        <color rgb="FF264D93"/>
      </top>
      <bottom style="thin">
        <color rgb="FFE6E6E6"/>
      </bottom>
    </border>
    <border>
      <left style="thick">
        <color theme="0"/>
      </left>
      <right style="thick">
        <color theme="0"/>
      </right>
      <top style="thin">
        <color rgb="FF264D93"/>
      </top>
      <bottom style="thin">
        <color rgb="FFE6E6E6"/>
      </bottom>
    </border>
    <border>
      <left/>
      <right/>
      <top style="thin">
        <color rgb="FF3876AF"/>
      </top>
      <bottom style="thin">
        <color rgb="FF3876AF"/>
      </bottom>
    </border>
    <border>
      <left/>
      <right/>
      <top style="thin">
        <color rgb="FFE6E6E6"/>
      </top>
      <bottom style="thin">
        <color rgb="FF3876AF"/>
      </bottom>
    </border>
    <border>
      <left style="thick">
        <color theme="0"/>
      </left>
      <right style="thick">
        <color theme="0"/>
      </right>
      <top style="thin">
        <color rgb="FFE6E6E6"/>
      </top>
      <bottom style="thin">
        <color rgb="FF3876AF"/>
      </bottom>
    </border>
    <border>
      <left/>
      <right style="thick">
        <color theme="0"/>
      </right>
      <top style="thin">
        <color rgb="FFE6E6E6"/>
      </top>
      <bottom style="thin">
        <color rgb="FF3876AF"/>
      </bottom>
    </border>
    <border>
      <left style="thick">
        <color theme="0"/>
      </left>
      <right/>
      <top/>
      <bottom style="thin">
        <color rgb="FFE6E6E6"/>
      </bottom>
    </border>
    <border>
      <left/>
      <right/>
      <top style="thin"/>
      <bottom style="thin">
        <color rgb="FFE6E6E6"/>
      </bottom>
    </border>
    <border>
      <left style="thick">
        <color theme="0"/>
      </left>
      <right/>
      <top style="thin"/>
      <bottom style="thin">
        <color rgb="FFE6E6E6"/>
      </bottom>
    </border>
    <border>
      <left style="thick">
        <color theme="0"/>
      </left>
      <right style="thick">
        <color theme="0"/>
      </right>
      <top style="thin">
        <color rgb="FFEBEBEB"/>
      </top>
      <bottom style="thin">
        <color rgb="FFEBEBEB"/>
      </bottom>
    </border>
    <border>
      <left style="thick">
        <color theme="0"/>
      </left>
      <right style="thick">
        <color theme="0"/>
      </right>
      <top style="thin">
        <color rgb="FF264D93"/>
      </top>
      <bottom style="thin">
        <color rgb="FFEBEBEB"/>
      </bottom>
    </border>
    <border>
      <left/>
      <right/>
      <top style="thin">
        <color rgb="FFEBEBEB"/>
      </top>
      <bottom style="thin">
        <color rgb="FFEBEBEB"/>
      </bottom>
    </border>
    <border>
      <left/>
      <right/>
      <top style="thin">
        <color rgb="FFEBEBEB"/>
      </top>
      <bottom style="thin">
        <color rgb="FFE6E6E6"/>
      </bottom>
    </border>
    <border>
      <left style="thick">
        <color theme="0"/>
      </left>
      <right style="thick">
        <color theme="0"/>
      </right>
      <top style="thin">
        <color rgb="FFEBEBEB"/>
      </top>
      <bottom style="thin">
        <color rgb="FFE6E6E6"/>
      </bottom>
    </border>
    <border>
      <left/>
      <right style="thick">
        <color theme="0"/>
      </right>
      <top style="thin">
        <color rgb="FFEFEFEF"/>
      </top>
      <bottom style="thin">
        <color rgb="FF3876AF"/>
      </bottom>
    </border>
    <border>
      <left/>
      <right style="thick">
        <color theme="0"/>
      </right>
      <top style="thin">
        <color rgb="FF264D93"/>
      </top>
      <bottom style="thin">
        <color rgb="FFEFEFEF"/>
      </bottom>
    </border>
    <border>
      <left/>
      <right style="thick">
        <color theme="0"/>
      </right>
      <top style="thin"/>
      <bottom style="thin">
        <color rgb="FFE6E6E6"/>
      </bottom>
    </border>
    <border>
      <left style="thick">
        <color theme="0"/>
      </left>
      <right style="thick">
        <color theme="0"/>
      </right>
      <top style="thin"/>
      <bottom style="thin">
        <color rgb="FFE6E6E6"/>
      </bottom>
    </border>
    <border>
      <left style="thick">
        <color theme="0"/>
      </left>
      <right/>
      <top style="thin">
        <color rgb="FFE6E6E6"/>
      </top>
      <bottom style="thin">
        <color rgb="FF3876AF"/>
      </bottom>
    </border>
    <border>
      <left/>
      <right/>
      <top style="thin">
        <color theme="0" tint="-0.1499900072813034"/>
      </top>
      <bottom style="thin">
        <color rgb="FF264D93"/>
      </bottom>
    </border>
    <border>
      <left style="thick">
        <color theme="0"/>
      </left>
      <right style="thick">
        <color theme="0"/>
      </right>
      <top style="thin">
        <color theme="1"/>
      </top>
      <bottom style="thin">
        <color theme="1"/>
      </bottom>
    </border>
    <border>
      <left/>
      <right style="thick">
        <color theme="0"/>
      </right>
      <top style="thin">
        <color theme="1"/>
      </top>
      <bottom style="thin">
        <color theme="1"/>
      </bottom>
    </border>
    <border>
      <left/>
      <right style="thick">
        <color theme="0"/>
      </right>
      <top style="thin">
        <color rgb="FF264D93"/>
      </top>
      <bottom/>
    </border>
    <border>
      <left/>
      <right style="thick">
        <color theme="0"/>
      </right>
      <top/>
      <bottom style="thin">
        <color rgb="FFEFEFEF"/>
      </bottom>
    </border>
    <border>
      <left/>
      <right/>
      <top style="thin">
        <color theme="0" tint="-0.04997999966144562"/>
      </top>
      <bottom style="thin">
        <color theme="0" tint="-0.04997999966144562"/>
      </bottom>
    </border>
    <border>
      <left/>
      <right/>
      <top style="thin">
        <color rgb="FFE6E6E6"/>
      </top>
      <bottom/>
    </border>
    <border>
      <left style="thick">
        <color theme="0"/>
      </left>
      <right style="thick">
        <color theme="0"/>
      </right>
      <top style="thin">
        <color rgb="FFE6E6E6"/>
      </top>
      <bottom style="thin"/>
    </border>
    <border>
      <left style="thick">
        <color theme="0"/>
      </left>
      <right style="thick">
        <color theme="0"/>
      </right>
      <top/>
      <bottom style="thin"/>
    </border>
    <border>
      <left style="thick">
        <color theme="0"/>
      </left>
      <right style="thick">
        <color theme="0"/>
      </right>
      <top style="thin"/>
      <bottom style="thin">
        <color theme="0" tint="-0.04997999966144562"/>
      </bottom>
    </border>
    <border>
      <left style="thick">
        <color theme="0"/>
      </left>
      <right style="thick">
        <color theme="0"/>
      </right>
      <top/>
      <bottom style="thin">
        <color rgb="FF3876AF"/>
      </bottom>
    </border>
    <border>
      <left/>
      <right/>
      <top/>
      <bottom style="thin">
        <color rgb="FFEBEBEB"/>
      </bottom>
    </border>
    <border>
      <left/>
      <right style="thick">
        <color rgb="FFFFFFFF"/>
      </right>
      <top/>
      <bottom style="thin">
        <color rgb="FFEBEBEB"/>
      </bottom>
    </border>
    <border>
      <left/>
      <right style="thick">
        <color rgb="FFFFFFFF"/>
      </right>
      <top/>
      <bottom style="thin">
        <color rgb="FF3876AF"/>
      </bottom>
    </border>
    <border>
      <left style="thick">
        <color theme="0"/>
      </left>
      <right style="thick">
        <color theme="0"/>
      </right>
      <top style="thin">
        <color theme="0" tint="-0.1499900072813034"/>
      </top>
      <bottom style="thin">
        <color rgb="FF264D93"/>
      </bottom>
    </border>
    <border>
      <left/>
      <right style="thick">
        <color rgb="FFFFFFFF"/>
      </right>
      <top/>
      <bottom style="thin">
        <color rgb="FFE6E6E6"/>
      </bottom>
    </border>
    <border>
      <left/>
      <right/>
      <top style="thin">
        <color rgb="FF264D93"/>
      </top>
      <bottom style="thin">
        <color rgb="FFE6E6E6"/>
      </bottom>
    </border>
    <border>
      <left/>
      <right/>
      <top/>
      <bottom style="thin">
        <color rgb="FF000000"/>
      </bottom>
    </border>
    <border>
      <left/>
      <right style="thick">
        <color rgb="FFFFFFFF"/>
      </right>
      <top style="thin"/>
      <bottom style="thin"/>
    </border>
    <border>
      <left/>
      <right style="thick">
        <color rgb="FFFFFFFF"/>
      </right>
      <top/>
      <bottom/>
    </border>
    <border>
      <left/>
      <right style="thick">
        <color rgb="FFFFFFFF"/>
      </right>
      <top style="thin">
        <color rgb="FFEBEBEB"/>
      </top>
      <bottom style="thin">
        <color rgb="FFEBEBEB"/>
      </bottom>
    </border>
    <border>
      <left/>
      <right style="thick">
        <color theme="0"/>
      </right>
      <top style="thin">
        <color rgb="FFE6E6E6"/>
      </top>
      <bottom style="thin">
        <color theme="1"/>
      </bottom>
    </border>
    <border>
      <left style="thick">
        <color theme="0"/>
      </left>
      <right style="thick">
        <color theme="0"/>
      </right>
      <top style="thin">
        <color rgb="FFE6E6E6"/>
      </top>
      <bottom style="thin">
        <color theme="1"/>
      </bottom>
    </border>
    <border>
      <left/>
      <right/>
      <top style="thin">
        <color rgb="FFE6E6E6"/>
      </top>
      <bottom style="thin">
        <color theme="1"/>
      </bottom>
    </border>
    <border>
      <left/>
      <right/>
      <top/>
      <bottom style="thin">
        <color theme="4"/>
      </bottom>
    </border>
    <border>
      <left/>
      <right style="thick">
        <color theme="0"/>
      </right>
      <top/>
      <bottom style="thin">
        <color rgb="FF3876AF"/>
      </bottom>
    </border>
    <border>
      <left/>
      <right style="thick">
        <color rgb="FFFFFFFF"/>
      </right>
      <top style="thin"/>
      <bottom style="thin">
        <color rgb="FFEBEBEB"/>
      </bottom>
    </border>
    <border>
      <left/>
      <right style="thick">
        <color rgb="FFFFFFFF"/>
      </right>
      <top style="thin">
        <color rgb="FFE6E6E6"/>
      </top>
      <bottom/>
    </border>
    <border>
      <left/>
      <right/>
      <top style="thin">
        <color rgb="FFE6E6E6"/>
      </top>
      <bottom style="thin">
        <color rgb="FFE6E6E6"/>
      </bottom>
    </border>
    <border>
      <left style="thick">
        <color theme="0"/>
      </left>
      <right style="thick">
        <color theme="0"/>
      </right>
      <top style="thin"/>
      <bottom style="thin">
        <color rgb="FFEBEBEB"/>
      </bottom>
    </border>
    <border>
      <left/>
      <right style="thick">
        <color theme="0"/>
      </right>
      <top style="thin">
        <color theme="1"/>
      </top>
      <bottom style="thin">
        <color rgb="FFE6E6E6"/>
      </bottom>
    </border>
    <border>
      <left/>
      <right/>
      <top style="thin">
        <color rgb="FFE6E6E6"/>
      </top>
      <bottom style="thin">
        <color theme="4"/>
      </bottom>
    </border>
    <border>
      <left/>
      <right style="thick">
        <color theme="0"/>
      </right>
      <top style="thin">
        <color rgb="FF3876AF"/>
      </top>
      <bottom style="thin">
        <color rgb="FF3876AF"/>
      </bottom>
    </border>
    <border>
      <left/>
      <right style="thick">
        <color theme="0"/>
      </right>
      <top/>
      <bottom style="thin"/>
    </border>
    <border>
      <left style="thick">
        <color theme="0"/>
      </left>
      <right style="thick">
        <color theme="0"/>
      </right>
      <top style="thin">
        <color rgb="FF3876AF"/>
      </top>
      <bottom style="thin">
        <color rgb="FF3876AF"/>
      </bottom>
    </border>
    <border>
      <left/>
      <right style="thick">
        <color theme="0"/>
      </right>
      <top style="thin"/>
      <bottom/>
    </border>
    <border>
      <left/>
      <right style="thick">
        <color theme="0"/>
      </right>
      <top style="thin">
        <color rgb="FFE6E6E6"/>
      </top>
      <bottom style="thin">
        <color rgb="FF8C2365"/>
      </bottom>
    </border>
    <border>
      <left/>
      <right/>
      <top style="thin">
        <color rgb="FFE6E6E6"/>
      </top>
      <bottom style="thin">
        <color rgb="FF8C2365"/>
      </bottom>
    </border>
    <border>
      <left/>
      <right style="thick">
        <color theme="0"/>
      </right>
      <top style="thin">
        <color rgb="FF8C2365"/>
      </top>
      <bottom style="thin">
        <color rgb="FFE6E6E6"/>
      </bottom>
    </border>
    <border>
      <left/>
      <right style="thick">
        <color theme="0"/>
      </right>
      <top/>
      <bottom style="thin">
        <color rgb="FF8C2365"/>
      </bottom>
    </border>
    <border>
      <left style="thick">
        <color theme="0"/>
      </left>
      <right/>
      <top style="thin">
        <color rgb="FFE6E6E6"/>
      </top>
      <bottom style="thin">
        <color rgb="FF8C2365"/>
      </bottom>
    </border>
    <border>
      <left style="thick">
        <color theme="0"/>
      </left>
      <right style="thick">
        <color theme="0"/>
      </right>
      <top style="thin">
        <color rgb="FFE6E6E6"/>
      </top>
      <bottom style="thin">
        <color rgb="FF8C2365"/>
      </bottom>
    </border>
    <border>
      <left style="thick">
        <color theme="0"/>
      </left>
      <right/>
      <top style="thin">
        <color rgb="FF8C2365"/>
      </top>
      <bottom style="thin">
        <color rgb="FFE6E6E6"/>
      </bottom>
    </border>
    <border>
      <left style="thick">
        <color theme="0"/>
      </left>
      <right style="thick">
        <color theme="0"/>
      </right>
      <top style="thin">
        <color rgb="FF8C2365"/>
      </top>
      <bottom style="thin">
        <color rgb="FFE6E6E6"/>
      </bottom>
    </border>
    <border>
      <left style="thick">
        <color theme="0"/>
      </left>
      <right/>
      <top/>
      <bottom style="thin">
        <color rgb="FF8C2365"/>
      </bottom>
    </border>
    <border>
      <left style="thick">
        <color theme="0"/>
      </left>
      <right style="thick">
        <color theme="0"/>
      </right>
      <top/>
      <bottom style="thin">
        <color rgb="FF8C2365"/>
      </bottom>
    </border>
    <border>
      <left style="thick">
        <color theme="0"/>
      </left>
      <right/>
      <top/>
      <bottom/>
    </border>
    <border>
      <left/>
      <right/>
      <top style="thin">
        <color rgb="FF8C2365"/>
      </top>
      <bottom style="thin">
        <color rgb="FFE6E6E6"/>
      </bottom>
    </border>
    <border>
      <left style="thick">
        <color theme="0"/>
      </left>
      <right/>
      <top style="thin">
        <color rgb="FF8C2365"/>
      </top>
      <bottom style="thin">
        <color rgb="FF8C2365"/>
      </bottom>
    </border>
    <border>
      <left style="thick">
        <color theme="0"/>
      </left>
      <right style="thick">
        <color theme="0"/>
      </right>
      <top style="thin">
        <color rgb="FF8C2365"/>
      </top>
      <bottom style="thin">
        <color rgb="FF8C2365"/>
      </bottom>
    </border>
    <border>
      <left/>
      <right style="thick">
        <color theme="0"/>
      </right>
      <top style="thin">
        <color rgb="FF8C2365"/>
      </top>
      <bottom style="thin">
        <color rgb="FF8C2365"/>
      </bottom>
    </border>
    <border>
      <left/>
      <right/>
      <top style="thin">
        <color rgb="FF8C2365"/>
      </top>
      <bottom style="thin">
        <color rgb="FF8C2365"/>
      </bottom>
    </border>
    <border>
      <left/>
      <right style="thick">
        <color theme="0"/>
      </right>
      <top style="thin"/>
      <bottom style="thin">
        <color rgb="FF8C2365"/>
      </bottom>
    </border>
    <border>
      <left/>
      <right/>
      <top style="thin">
        <color rgb="FFE6E6E6"/>
      </top>
      <bottom style="thin">
        <color rgb="FF00976D"/>
      </bottom>
    </border>
    <border>
      <left/>
      <right style="thick">
        <color theme="0"/>
      </right>
      <top style="thin">
        <color rgb="FFE6E6E6"/>
      </top>
      <bottom style="thin">
        <color rgb="FF00976D"/>
      </bottom>
    </border>
    <border>
      <left/>
      <right style="thick">
        <color theme="0"/>
      </right>
      <top style="thin">
        <color rgb="FF00976D"/>
      </top>
      <bottom style="thin">
        <color rgb="FFE6E6E6"/>
      </bottom>
    </border>
    <border>
      <left/>
      <right style="thick">
        <color theme="0"/>
      </right>
      <top/>
      <bottom style="thin">
        <color rgb="FF00976D"/>
      </bottom>
    </border>
    <border>
      <left style="thick">
        <color theme="0"/>
      </left>
      <right/>
      <top/>
      <bottom style="thin">
        <color rgb="FF00976D"/>
      </bottom>
    </border>
    <border>
      <left style="thick">
        <color theme="0"/>
      </left>
      <right style="thick">
        <color theme="0"/>
      </right>
      <top/>
      <bottom style="thin">
        <color rgb="FF00976D"/>
      </bottom>
    </border>
    <border>
      <left style="thick">
        <color theme="0"/>
      </left>
      <right/>
      <top style="thin">
        <color rgb="FF00976D"/>
      </top>
      <bottom style="thin">
        <color rgb="FFE6E6E6"/>
      </bottom>
    </border>
    <border>
      <left style="thick">
        <color theme="0"/>
      </left>
      <right style="thick">
        <color theme="0"/>
      </right>
      <top style="thin">
        <color rgb="FF00976D"/>
      </top>
      <bottom style="thin">
        <color rgb="FFE6E6E6"/>
      </bottom>
    </border>
    <border>
      <left style="thick">
        <color theme="0"/>
      </left>
      <right/>
      <top style="thin">
        <color rgb="FF00976D"/>
      </top>
      <bottom style="thin">
        <color rgb="FF00976D"/>
      </bottom>
    </border>
    <border>
      <left style="thick">
        <color theme="0"/>
      </left>
      <right style="thick">
        <color theme="0"/>
      </right>
      <top style="thin">
        <color rgb="FF00976D"/>
      </top>
      <bottom style="thin">
        <color rgb="FF00976D"/>
      </bottom>
    </border>
    <border>
      <left/>
      <right style="thick">
        <color theme="0"/>
      </right>
      <top style="thin">
        <color rgb="FF00976D"/>
      </top>
      <bottom style="thin">
        <color rgb="FF00976D"/>
      </bottom>
    </border>
    <border>
      <left/>
      <right/>
      <top style="thin">
        <color rgb="FF00976D"/>
      </top>
      <bottom style="thin">
        <color rgb="FF00976D"/>
      </bottom>
    </border>
    <border>
      <left/>
      <right style="thick">
        <color rgb="FFFFFFFF"/>
      </right>
      <top style="thin">
        <color rgb="FF00976D"/>
      </top>
      <bottom style="thin">
        <color rgb="FF00976D"/>
      </bottom>
    </border>
    <border>
      <left style="thick">
        <color theme="0"/>
      </left>
      <right/>
      <top style="thin">
        <color rgb="FFE6E6E6"/>
      </top>
      <bottom style="thin">
        <color rgb="FF00976D"/>
      </bottom>
    </border>
    <border>
      <left style="thick">
        <color theme="0"/>
      </left>
      <right style="thick">
        <color theme="0"/>
      </right>
      <top style="thin">
        <color rgb="FFE6E6E6"/>
      </top>
      <bottom style="thin">
        <color rgb="FF00976D"/>
      </bottom>
    </border>
    <border>
      <left/>
      <right style="thick">
        <color theme="0"/>
      </right>
      <top style="thin">
        <color rgb="FFE6E6E6"/>
      </top>
      <bottom style="thin">
        <color rgb="FF542C73"/>
      </bottom>
    </border>
    <border>
      <left style="thick">
        <color theme="0"/>
      </left>
      <right style="thick">
        <color theme="0"/>
      </right>
      <top style="thin">
        <color rgb="FFE6E6E6"/>
      </top>
      <bottom style="thin">
        <color rgb="FF542C73"/>
      </bottom>
    </border>
    <border>
      <left/>
      <right/>
      <top style="thin">
        <color rgb="FFE6E6E6"/>
      </top>
      <bottom style="thin">
        <color rgb="FF542C73"/>
      </bottom>
    </border>
    <border>
      <left/>
      <right style="thick">
        <color theme="0"/>
      </right>
      <top style="thin">
        <color rgb="FF542C73"/>
      </top>
      <bottom style="thin">
        <color rgb="FFE6E6E6"/>
      </bottom>
    </border>
    <border>
      <left style="thick">
        <color theme="0"/>
      </left>
      <right style="thick">
        <color theme="0"/>
      </right>
      <top style="thin">
        <color rgb="FF542C73"/>
      </top>
      <bottom style="thin">
        <color rgb="FFE6E6E6"/>
      </bottom>
    </border>
    <border>
      <left style="thick">
        <color theme="0"/>
      </left>
      <right style="thick">
        <color theme="0"/>
      </right>
      <top/>
      <bottom style="thin">
        <color rgb="FF542C73"/>
      </bottom>
    </border>
    <border>
      <left/>
      <right style="thick">
        <color theme="0"/>
      </right>
      <top/>
      <bottom style="thin">
        <color rgb="FF542C73"/>
      </bottom>
    </border>
    <border>
      <left style="thick">
        <color theme="0"/>
      </left>
      <right style="thick">
        <color theme="0"/>
      </right>
      <top style="thin">
        <color rgb="FF542C73"/>
      </top>
      <bottom style="thin">
        <color rgb="FF542C73"/>
      </bottom>
    </border>
    <border>
      <left/>
      <right style="thick">
        <color theme="0"/>
      </right>
      <top style="thin">
        <color rgb="FF542C73"/>
      </top>
      <bottom style="thin">
        <color rgb="FF542C73"/>
      </bottom>
    </border>
    <border>
      <left/>
      <right/>
      <top style="thin">
        <color rgb="FF542C73"/>
      </top>
      <bottom style="thin">
        <color rgb="FF542C73"/>
      </bottom>
    </border>
    <border>
      <left/>
      <right style="thin">
        <color theme="0"/>
      </right>
      <top/>
      <bottom style="thin">
        <color rgb="FF542C73"/>
      </bottom>
    </border>
    <border>
      <left style="thick">
        <color theme="0"/>
      </left>
      <right style="thick">
        <color theme="0"/>
      </right>
      <top style="thin"/>
      <bottom style="thin">
        <color rgb="FF542C73"/>
      </bottom>
    </border>
    <border>
      <left/>
      <right style="thick">
        <color theme="0"/>
      </right>
      <top style="thin"/>
      <bottom style="thin">
        <color rgb="FF542C73"/>
      </bottom>
    </border>
    <border>
      <left/>
      <right/>
      <top style="thin"/>
      <bottom style="thin">
        <color rgb="FF542C73"/>
      </bottom>
    </border>
    <border>
      <left style="thick">
        <color theme="0"/>
      </left>
      <right style="thick">
        <color theme="0"/>
      </right>
      <top style="thin">
        <color rgb="FF542C73"/>
      </top>
      <bottom style="thin">
        <color theme="1"/>
      </bottom>
    </border>
    <border>
      <left/>
      <right style="thick">
        <color theme="0"/>
      </right>
      <top style="thin">
        <color rgb="FF542C73"/>
      </top>
      <bottom style="thin"/>
    </border>
    <border>
      <left/>
      <right style="thick">
        <color theme="0"/>
      </right>
      <top/>
      <bottom style="thin">
        <color theme="1"/>
      </bottom>
    </border>
    <border>
      <left style="thick">
        <color theme="0"/>
      </left>
      <right style="thick">
        <color theme="0"/>
      </right>
      <top style="thin">
        <color rgb="FF542C73"/>
      </top>
      <bottom style="thin">
        <color rgb="FFEBEBEB"/>
      </bottom>
    </border>
    <border>
      <left/>
      <right style="thick">
        <color theme="0"/>
      </right>
      <top style="thin">
        <color rgb="FF542C73"/>
      </top>
      <bottom style="thin">
        <color rgb="FFEBEBEB"/>
      </bottom>
    </border>
    <border>
      <left/>
      <right/>
      <top style="thin">
        <color rgb="FF542C73"/>
      </top>
      <bottom style="thin">
        <color rgb="FFEBEBEB"/>
      </bottom>
    </border>
    <border>
      <left style="thick">
        <color theme="0"/>
      </left>
      <right style="thick">
        <color theme="0"/>
      </right>
      <top style="thin">
        <color rgb="FF542C73"/>
      </top>
      <bottom style="thin"/>
    </border>
    <border>
      <left style="thick">
        <color theme="0"/>
      </left>
      <right/>
      <top/>
      <bottom style="thin">
        <color rgb="FF542C73"/>
      </bottom>
    </border>
    <border>
      <left style="thick">
        <color theme="0"/>
      </left>
      <right style="thick">
        <color theme="0"/>
      </right>
      <top style="thin">
        <color rgb="FFE6E6E6"/>
      </top>
      <bottom/>
    </border>
    <border>
      <left style="thick">
        <color theme="0"/>
      </left>
      <right style="thick">
        <color theme="0"/>
      </right>
      <top style="thin">
        <color theme="1"/>
      </top>
      <bottom style="thin"/>
    </border>
    <border>
      <left style="thick">
        <color theme="0"/>
      </left>
      <right/>
      <top/>
      <bottom style="thin">
        <color theme="1"/>
      </bottom>
    </border>
    <border>
      <left/>
      <right/>
      <top style="thin">
        <color theme="1"/>
      </top>
      <bottom style="thin"/>
    </border>
    <border>
      <left/>
      <right style="thick">
        <color theme="0"/>
      </right>
      <top style="thin">
        <color theme="1"/>
      </top>
      <bottom style="thin"/>
    </border>
    <border>
      <left style="thick">
        <color theme="0"/>
      </left>
      <right/>
      <top style="thin">
        <color rgb="FF542C73"/>
      </top>
      <bottom style="thin">
        <color rgb="FF542C73"/>
      </bottom>
    </border>
    <border>
      <left style="thick">
        <color theme="0"/>
      </left>
      <right/>
      <top style="thin">
        <color rgb="FFE6E6E6"/>
      </top>
      <bottom style="thin"/>
    </border>
    <border>
      <left style="thick">
        <color theme="0"/>
      </left>
      <right/>
      <top style="thin">
        <color rgb="FF000000"/>
      </top>
      <bottom style="thin">
        <color rgb="FF542C73"/>
      </bottom>
    </border>
    <border>
      <left style="thick">
        <color theme="0"/>
      </left>
      <right style="thick">
        <color theme="0"/>
      </right>
      <top style="thin">
        <color rgb="FF000000"/>
      </top>
      <bottom style="thin">
        <color rgb="FF542C73"/>
      </bottom>
    </border>
    <border>
      <left/>
      <right style="thick">
        <color theme="0"/>
      </right>
      <top style="thin">
        <color rgb="FF000000"/>
      </top>
      <bottom style="thin">
        <color rgb="FF542C73"/>
      </bottom>
    </border>
    <border>
      <left/>
      <right/>
      <top style="thin">
        <color rgb="FF000000"/>
      </top>
      <bottom style="thin">
        <color rgb="FF542C73"/>
      </bottom>
    </border>
    <border>
      <left/>
      <right style="thick">
        <color theme="0"/>
      </right>
      <top style="thin">
        <color rgb="FFE6E6E6"/>
      </top>
      <bottom style="thin"/>
    </border>
    <border>
      <left style="thick">
        <color theme="0"/>
      </left>
      <right/>
      <top style="thin">
        <color rgb="FFE6E6E6"/>
      </top>
      <bottom style="thin">
        <color rgb="FF542C73"/>
      </bottom>
    </border>
    <border>
      <left style="thick">
        <color theme="0"/>
      </left>
      <right/>
      <top style="thin">
        <color theme="1"/>
      </top>
      <bottom style="thin">
        <color rgb="FF542C73"/>
      </bottom>
    </border>
    <border>
      <left style="thick">
        <color theme="0"/>
      </left>
      <right style="thick">
        <color theme="0"/>
      </right>
      <top style="thin">
        <color theme="1"/>
      </top>
      <bottom style="thin">
        <color rgb="FF542C73"/>
      </bottom>
    </border>
    <border>
      <left/>
      <right style="thick">
        <color theme="0"/>
      </right>
      <top style="thin">
        <color theme="1"/>
      </top>
      <bottom style="thin">
        <color rgb="FF542C73"/>
      </bottom>
    </border>
    <border>
      <left style="thick">
        <color theme="0"/>
      </left>
      <right/>
      <top style="thin">
        <color theme="1"/>
      </top>
      <bottom style="thin"/>
    </border>
    <border>
      <left style="thick">
        <color theme="0"/>
      </left>
      <right/>
      <top style="thin">
        <color rgb="FFE6E6E6"/>
      </top>
      <bottom style="thin">
        <color theme="1"/>
      </bottom>
    </border>
    <border>
      <left/>
      <right style="medium">
        <color theme="0"/>
      </right>
      <top style="thin">
        <color rgb="FF542C73"/>
      </top>
      <bottom style="thin">
        <color rgb="FF542C73"/>
      </bottom>
    </border>
    <border>
      <left style="thick">
        <color theme="0"/>
      </left>
      <right/>
      <top/>
      <bottom style="thin"/>
    </border>
    <border>
      <left style="thick">
        <color theme="0"/>
      </left>
      <right/>
      <top style="thin">
        <color rgb="FF542C73"/>
      </top>
      <bottom style="thin">
        <color rgb="FFE6E6E6"/>
      </bottom>
    </border>
    <border>
      <left style="thick">
        <color theme="0"/>
      </left>
      <right/>
      <top style="thin">
        <color theme="1"/>
      </top>
      <bottom style="thin">
        <color rgb="FFE6E6E6"/>
      </bottom>
    </border>
    <border>
      <left style="thick">
        <color theme="0"/>
      </left>
      <right style="thick">
        <color theme="0"/>
      </right>
      <top style="thin">
        <color theme="1"/>
      </top>
      <bottom style="thin">
        <color rgb="FFE6E6E6"/>
      </bottom>
    </border>
    <border>
      <left/>
      <right style="thick">
        <color theme="0"/>
      </right>
      <top style="thin">
        <color rgb="FF542C73"/>
      </top>
      <bottom style="thin">
        <color theme="1"/>
      </bottom>
    </border>
    <border>
      <left style="thick">
        <color theme="0"/>
      </left>
      <right style="thick">
        <color theme="0"/>
      </right>
      <top style="thin"/>
      <bottom style="thin">
        <color theme="1"/>
      </bottom>
    </border>
    <border>
      <left/>
      <right style="thick">
        <color theme="0"/>
      </right>
      <top style="thin"/>
      <bottom style="thin">
        <color theme="1"/>
      </bottom>
    </border>
    <border>
      <left/>
      <right/>
      <top style="thin"/>
      <bottom style="thin">
        <color theme="1"/>
      </bottom>
    </border>
    <border>
      <left/>
      <right/>
      <top style="thin">
        <color rgb="FFE6E6E6"/>
      </top>
      <bottom style="thin">
        <color theme="7" tint="-0.24997000396251678"/>
      </bottom>
    </border>
    <border>
      <left style="thick">
        <color theme="0"/>
      </left>
      <right style="thick">
        <color theme="0"/>
      </right>
      <top style="thin">
        <color rgb="FFE6E6E6"/>
      </top>
      <bottom style="thin">
        <color theme="7" tint="-0.24997000396251678"/>
      </bottom>
    </border>
    <border>
      <left style="thick">
        <color theme="0"/>
      </left>
      <right/>
      <top style="thin">
        <color rgb="FFE6E6E6"/>
      </top>
      <bottom style="thin">
        <color theme="7" tint="-0.24997000396251678"/>
      </bottom>
    </border>
    <border>
      <left/>
      <right style="thick">
        <color theme="0"/>
      </right>
      <top style="thin">
        <color rgb="FFE6E6E6"/>
      </top>
      <bottom style="thin">
        <color theme="7" tint="-0.24997000396251678"/>
      </bottom>
    </border>
    <border>
      <left style="thick">
        <color theme="0"/>
      </left>
      <right/>
      <top style="thin"/>
      <bottom style="thin">
        <color rgb="FF542C73"/>
      </bottom>
    </border>
    <border>
      <left/>
      <right/>
      <top style="thin">
        <color rgb="FF542C73"/>
      </top>
      <bottom/>
    </border>
    <border>
      <left/>
      <right/>
      <top style="thin"/>
      <bottom/>
    </border>
    <border>
      <left style="thick">
        <color theme="0"/>
      </left>
      <right style="thick">
        <color theme="0"/>
      </right>
      <top style="thin"/>
      <bottom/>
    </border>
    <border>
      <left style="thick">
        <color theme="0"/>
      </left>
      <right style="thick">
        <color theme="0"/>
      </right>
      <top style="thin">
        <color rgb="FF542C73"/>
      </top>
      <bottom/>
    </border>
    <border>
      <left/>
      <right style="thick">
        <color theme="0"/>
      </right>
      <top style="thin">
        <color rgb="FF542C73"/>
      </top>
      <bottom/>
    </border>
    <border>
      <left/>
      <right/>
      <top style="thin">
        <color rgb="FFE6E6E6"/>
      </top>
      <bottom style="thin">
        <color rgb="FF660066"/>
      </bottom>
    </border>
    <border>
      <left style="thick">
        <color theme="0"/>
      </left>
      <right style="thick">
        <color theme="0"/>
      </right>
      <top style="thin">
        <color rgb="FFE6E6E6"/>
      </top>
      <bottom style="thin">
        <color rgb="FF660066"/>
      </bottom>
    </border>
    <border>
      <left/>
      <right style="thick">
        <color theme="0"/>
      </right>
      <top style="thin">
        <color rgb="FFE6E6E6"/>
      </top>
      <bottom style="thin">
        <color rgb="FF660066"/>
      </bottom>
    </border>
    <border>
      <left/>
      <right/>
      <top style="thin">
        <color theme="4" tint="0.7999799847602844"/>
      </top>
      <bottom/>
    </border>
    <border>
      <left/>
      <right/>
      <top style="thin">
        <color theme="0" tint="-0.1499900072813034"/>
      </top>
      <bottom style="thin"/>
    </border>
    <border>
      <left style="thick">
        <color theme="0"/>
      </left>
      <right style="thick">
        <color theme="0"/>
      </right>
      <top style="thin">
        <color theme="0" tint="-0.1499900072813034"/>
      </top>
      <bottom style="thin"/>
    </border>
    <border>
      <left/>
      <right style="thick">
        <color theme="0"/>
      </right>
      <top style="thin"/>
      <bottom style="thin">
        <color rgb="FFEBEBEB"/>
      </bottom>
    </border>
    <border>
      <left/>
      <right style="thick">
        <color theme="0"/>
      </right>
      <top style="thin"/>
      <bottom style="thin">
        <color theme="0" tint="-0.04997999966144562"/>
      </bottom>
    </border>
    <border>
      <left style="thick">
        <color theme="0"/>
      </left>
      <right/>
      <top style="thin"/>
      <bottom style="thin">
        <color theme="0" tint="-0.04997999966144562"/>
      </bottom>
    </border>
    <border>
      <left style="thick">
        <color rgb="FFFFFFFF"/>
      </left>
      <right/>
      <top/>
      <bottom style="thin">
        <color rgb="FFE6E6E6"/>
      </bottom>
    </border>
    <border>
      <left style="thick">
        <color rgb="FFFFFFFF"/>
      </left>
      <right style="thick">
        <color rgb="FFFFFFFF"/>
      </right>
      <top/>
      <bottom style="thin">
        <color rgb="FFE6E6E6"/>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9" fontId="96" fillId="0" borderId="0" applyNumberFormat="0">
      <alignment horizontal="left"/>
      <protection/>
    </xf>
    <xf numFmtId="49" fontId="97" fillId="0" borderId="0" applyNumberFormat="0">
      <alignment horizontal="left"/>
      <protection/>
    </xf>
    <xf numFmtId="49" fontId="98" fillId="0" borderId="0">
      <alignment horizontal="left"/>
      <protection/>
    </xf>
    <xf numFmtId="49" fontId="99" fillId="0" borderId="0">
      <alignment horizontal="left"/>
      <protection/>
    </xf>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0" borderId="0" applyNumberFormat="0" applyFill="0" applyBorder="0" applyAlignment="0" applyProtection="0"/>
    <xf numFmtId="49" fontId="21" fillId="0" borderId="1" applyNumberFormat="0" applyFont="0" applyAlignment="0" applyProtection="0"/>
    <xf numFmtId="0" fontId="103" fillId="26" borderId="2" applyNumberFormat="0" applyAlignment="0" applyProtection="0"/>
    <xf numFmtId="0" fontId="104" fillId="27" borderId="3" applyNumberFormat="0" applyAlignment="0" applyProtection="0"/>
    <xf numFmtId="0" fontId="105" fillId="0" borderId="4" applyNumberFormat="0" applyFill="0" applyAlignment="0" applyProtection="0"/>
    <xf numFmtId="0" fontId="106" fillId="0" borderId="4" applyNumberFormat="0" applyFill="0" applyAlignment="0" applyProtection="0"/>
    <xf numFmtId="0" fontId="0" fillId="28" borderId="5" applyNumberFormat="0" applyFont="0" applyAlignment="0" applyProtection="0"/>
    <xf numFmtId="0" fontId="107" fillId="29" borderId="3" applyNumberFormat="0" applyAlignment="0" applyProtection="0"/>
    <xf numFmtId="49" fontId="6" fillId="30" borderId="0" applyBorder="0" applyProtection="0">
      <alignment horizontal="right" vertical="center"/>
    </xf>
    <xf numFmtId="0" fontId="108" fillId="31" borderId="0" applyNumberFormat="0" applyBorder="0" applyAlignment="0" applyProtection="0"/>
    <xf numFmtId="0" fontId="7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32" borderId="0" applyNumberFormat="0" applyBorder="0" applyAlignment="0" applyProtection="0"/>
    <xf numFmtId="0" fontId="110" fillId="0" borderId="0">
      <alignment vertical="top"/>
      <protection/>
    </xf>
    <xf numFmtId="9" fontId="0" fillId="0" borderId="0" applyFont="0" applyFill="0" applyBorder="0" applyAlignment="0" applyProtection="0"/>
    <xf numFmtId="0" fontId="111" fillId="33" borderId="0" applyNumberFormat="0" applyBorder="0" applyAlignment="0" applyProtection="0"/>
    <xf numFmtId="0" fontId="77" fillId="34" borderId="6" applyNumberFormat="0" applyFont="0" applyFill="0" applyAlignment="0" applyProtection="0"/>
    <xf numFmtId="0" fontId="112" fillId="27" borderId="7" applyNumberFormat="0" applyAlignment="0" applyProtection="0"/>
    <xf numFmtId="49" fontId="113" fillId="0" borderId="8">
      <alignment horizontal="right" vertical="center"/>
      <protection/>
    </xf>
    <xf numFmtId="49" fontId="114" fillId="0" borderId="8">
      <alignment horizontal="right" vertical="center"/>
      <protection/>
    </xf>
    <xf numFmtId="49" fontId="115" fillId="0" borderId="9">
      <alignment horizontal="right" vertical="center"/>
      <protection/>
    </xf>
    <xf numFmtId="49" fontId="116" fillId="0" borderId="10">
      <alignment horizontal="right" vertical="center"/>
      <protection/>
    </xf>
    <xf numFmtId="49" fontId="99" fillId="0" borderId="11" applyNumberFormat="0">
      <alignment horizontal="right" vertical="center"/>
      <protection/>
    </xf>
    <xf numFmtId="3" fontId="6" fillId="34" borderId="12" applyNumberFormat="0" applyAlignment="0">
      <protection/>
    </xf>
    <xf numFmtId="0" fontId="5" fillId="0" borderId="13" applyNumberFormat="0" applyAlignment="0">
      <protection/>
    </xf>
    <xf numFmtId="3" fontId="6" fillId="35" borderId="12" applyNumberFormat="0" applyAlignment="0">
      <protection/>
    </xf>
    <xf numFmtId="164" fontId="5" fillId="35" borderId="14" applyAlignment="0">
      <protection/>
    </xf>
    <xf numFmtId="49" fontId="117" fillId="36" borderId="8" applyAlignment="0">
      <protection/>
    </xf>
    <xf numFmtId="49" fontId="118" fillId="37" borderId="10" applyNumberFormat="0" applyAlignment="0">
      <protection/>
    </xf>
    <xf numFmtId="49" fontId="119" fillId="38" borderId="9" applyNumberFormat="0" applyAlignment="0">
      <protection/>
    </xf>
    <xf numFmtId="49" fontId="120" fillId="39" borderId="11" applyNumberFormat="0">
      <alignment/>
      <protection/>
    </xf>
    <xf numFmtId="0" fontId="121" fillId="0" borderId="0" applyNumberFormat="0">
      <alignment/>
      <protection/>
    </xf>
    <xf numFmtId="0" fontId="122" fillId="0" borderId="0" applyNumberFormat="0" applyFill="0" applyBorder="0" applyAlignment="0" applyProtection="0"/>
    <xf numFmtId="0" fontId="123" fillId="0" borderId="0" applyNumberFormat="0" applyFill="0" applyBorder="0" applyAlignment="0" applyProtection="0"/>
    <xf numFmtId="0" fontId="23" fillId="0" borderId="0" applyNumberFormat="0" applyFill="0" applyBorder="0" applyAlignment="0" applyProtection="0"/>
    <xf numFmtId="0" fontId="124" fillId="0" borderId="15" applyNumberFormat="0" applyFill="0" applyAlignment="0" applyProtection="0"/>
    <xf numFmtId="0" fontId="125" fillId="0" borderId="16" applyNumberFormat="0" applyFill="0" applyAlignment="0" applyProtection="0"/>
    <xf numFmtId="0" fontId="126" fillId="0" borderId="17" applyNumberFormat="0" applyFill="0" applyAlignment="0" applyProtection="0"/>
    <xf numFmtId="0" fontId="126" fillId="0" borderId="0" applyNumberFormat="0" applyFill="0" applyBorder="0" applyAlignment="0" applyProtection="0"/>
    <xf numFmtId="0" fontId="127" fillId="0" borderId="18" applyNumberFormat="0" applyFill="0" applyAlignment="0" applyProtection="0"/>
    <xf numFmtId="49" fontId="6" fillId="0" borderId="19" applyNumberFormat="0" applyFont="0" applyFill="0" applyAlignment="0" applyProtection="0"/>
    <xf numFmtId="0" fontId="128" fillId="40" borderId="20" applyNumberFormat="0" applyAlignment="0" applyProtection="0"/>
  </cellStyleXfs>
  <cellXfs count="1312">
    <xf numFmtId="0" fontId="0" fillId="0" borderId="0" xfId="0" applyFont="1" applyAlignment="1">
      <alignment/>
    </xf>
    <xf numFmtId="0" fontId="96" fillId="0" borderId="0" xfId="15" applyNumberFormat="1">
      <alignment horizontal="left"/>
      <protection/>
    </xf>
    <xf numFmtId="49" fontId="129" fillId="0" borderId="0" xfId="65" applyFont="1" applyBorder="1" applyAlignment="1">
      <alignment horizontal="left" vertical="center"/>
      <protection/>
    </xf>
    <xf numFmtId="49" fontId="114" fillId="0" borderId="8" xfId="65">
      <alignment horizontal="right" vertical="center"/>
      <protection/>
    </xf>
    <xf numFmtId="0" fontId="114" fillId="0" borderId="8" xfId="65" applyNumberFormat="1" applyBorder="1">
      <alignment horizontal="right" vertical="center"/>
      <protection/>
    </xf>
    <xf numFmtId="49" fontId="114" fillId="0" borderId="8" xfId="65" applyBorder="1">
      <alignment horizontal="right" vertical="center"/>
      <protection/>
    </xf>
    <xf numFmtId="49" fontId="114" fillId="0" borderId="21" xfId="65" applyBorder="1">
      <alignment horizontal="right" vertical="center"/>
      <protection/>
    </xf>
    <xf numFmtId="49" fontId="130" fillId="0" borderId="8" xfId="65" applyFont="1" applyAlignment="1">
      <alignment horizontal="left" vertical="center"/>
      <protection/>
    </xf>
    <xf numFmtId="0" fontId="110" fillId="0" borderId="0" xfId="59">
      <alignment vertical="top"/>
      <protection/>
    </xf>
    <xf numFmtId="164" fontId="121" fillId="0" borderId="0" xfId="77" applyNumberFormat="1">
      <alignment/>
      <protection/>
    </xf>
    <xf numFmtId="49" fontId="131" fillId="0" borderId="0" xfId="65" applyFont="1" applyBorder="1" applyAlignment="1">
      <alignment horizontal="left" vertical="center"/>
      <protection/>
    </xf>
    <xf numFmtId="0" fontId="114" fillId="0" borderId="0" xfId="65" applyNumberFormat="1" applyBorder="1">
      <alignment horizontal="right" vertical="center"/>
      <protection/>
    </xf>
    <xf numFmtId="0" fontId="132" fillId="0" borderId="0" xfId="0" applyFont="1" applyAlignment="1">
      <alignment/>
    </xf>
    <xf numFmtId="49" fontId="114" fillId="0" borderId="0" xfId="0" applyNumberFormat="1" applyFont="1" applyBorder="1" applyAlignment="1">
      <alignment horizontal="right" vertical="center"/>
    </xf>
    <xf numFmtId="49" fontId="114" fillId="0" borderId="0" xfId="0" applyNumberFormat="1" applyFont="1" applyBorder="1" applyAlignment="1">
      <alignment horizontal="center" vertical="center"/>
    </xf>
    <xf numFmtId="49" fontId="114" fillId="0" borderId="8" xfId="0" applyNumberFormat="1" applyFont="1" applyBorder="1" applyAlignment="1">
      <alignment horizontal="right" vertical="center"/>
    </xf>
    <xf numFmtId="49" fontId="114" fillId="0" borderId="8" xfId="65" applyFont="1">
      <alignment horizontal="right" vertical="center"/>
      <protection/>
    </xf>
    <xf numFmtId="164" fontId="133" fillId="0" borderId="0" xfId="0" applyNumberFormat="1" applyFont="1" applyAlignment="1">
      <alignment/>
    </xf>
    <xf numFmtId="164" fontId="5" fillId="0" borderId="0" xfId="70" applyNumberFormat="1" applyBorder="1" applyAlignment="1">
      <alignment/>
      <protection/>
    </xf>
    <xf numFmtId="164" fontId="6" fillId="34" borderId="0" xfId="69" applyNumberFormat="1" applyBorder="1" applyAlignment="1">
      <alignment/>
      <protection/>
    </xf>
    <xf numFmtId="0" fontId="133" fillId="0" borderId="0" xfId="0" applyFont="1" applyBorder="1" applyAlignment="1">
      <alignment/>
    </xf>
    <xf numFmtId="0" fontId="6" fillId="34" borderId="12" xfId="69" applyNumberFormat="1" applyAlignment="1">
      <alignment/>
      <protection/>
    </xf>
    <xf numFmtId="164" fontId="6" fillId="34" borderId="12" xfId="69" applyNumberFormat="1" applyAlignment="1">
      <alignment/>
      <protection/>
    </xf>
    <xf numFmtId="0" fontId="96" fillId="0" borderId="0" xfId="0" applyFont="1" applyAlignment="1">
      <alignment horizontal="left"/>
    </xf>
    <xf numFmtId="164" fontId="6" fillId="34" borderId="12" xfId="69" applyNumberFormat="1" applyAlignment="1">
      <alignment horizontal="right"/>
      <protection/>
    </xf>
    <xf numFmtId="49" fontId="114" fillId="0" borderId="0" xfId="65" applyBorder="1">
      <alignment horizontal="right" vertical="center"/>
      <protection/>
    </xf>
    <xf numFmtId="0" fontId="6" fillId="34" borderId="22" xfId="69" applyNumberFormat="1" applyBorder="1" applyAlignment="1">
      <alignment/>
      <protection/>
    </xf>
    <xf numFmtId="164" fontId="6" fillId="34" borderId="23" xfId="69" applyNumberFormat="1" applyBorder="1" applyAlignment="1">
      <alignment horizontal="right"/>
      <protection/>
    </xf>
    <xf numFmtId="0" fontId="6" fillId="34" borderId="24" xfId="69" applyNumberFormat="1" applyBorder="1" applyAlignment="1">
      <alignment/>
      <protection/>
    </xf>
    <xf numFmtId="0" fontId="5" fillId="0" borderId="25" xfId="70" applyBorder="1" applyAlignment="1">
      <alignment/>
      <protection/>
    </xf>
    <xf numFmtId="164" fontId="5" fillId="0" borderId="26" xfId="70" applyNumberFormat="1" applyBorder="1" applyAlignment="1">
      <alignment/>
      <protection/>
    </xf>
    <xf numFmtId="164" fontId="5" fillId="0" borderId="25" xfId="70" applyNumberFormat="1" applyBorder="1" applyAlignment="1">
      <alignment/>
      <protection/>
    </xf>
    <xf numFmtId="0" fontId="6" fillId="34" borderId="27" xfId="69" applyNumberFormat="1" applyBorder="1" applyAlignment="1">
      <alignment/>
      <protection/>
    </xf>
    <xf numFmtId="0" fontId="6" fillId="34" borderId="28" xfId="69" applyNumberFormat="1" applyBorder="1" applyAlignment="1">
      <alignment/>
      <protection/>
    </xf>
    <xf numFmtId="0" fontId="5" fillId="0" borderId="27" xfId="70" applyBorder="1" applyAlignment="1">
      <alignment/>
      <protection/>
    </xf>
    <xf numFmtId="164" fontId="5" fillId="0" borderId="28" xfId="70" applyNumberFormat="1" applyBorder="1" applyAlignment="1">
      <alignment/>
      <protection/>
    </xf>
    <xf numFmtId="164" fontId="5" fillId="0" borderId="27" xfId="70" applyNumberFormat="1" applyBorder="1" applyAlignment="1">
      <alignment/>
      <protection/>
    </xf>
    <xf numFmtId="0" fontId="134" fillId="0" borderId="0" xfId="0" applyFont="1" applyAlignment="1">
      <alignment/>
    </xf>
    <xf numFmtId="167" fontId="5" fillId="0" borderId="28" xfId="70" applyNumberFormat="1" applyBorder="1" applyAlignment="1">
      <alignment/>
      <protection/>
    </xf>
    <xf numFmtId="167" fontId="5" fillId="0" borderId="27" xfId="70" applyNumberFormat="1" applyBorder="1" applyAlignment="1">
      <alignment/>
      <protection/>
    </xf>
    <xf numFmtId="164" fontId="6" fillId="34" borderId="28" xfId="69" applyNumberFormat="1" applyBorder="1" applyAlignment="1">
      <alignment/>
      <protection/>
    </xf>
    <xf numFmtId="164" fontId="6" fillId="34" borderId="27" xfId="69" applyNumberFormat="1" applyBorder="1" applyAlignment="1">
      <alignment/>
      <protection/>
    </xf>
    <xf numFmtId="0" fontId="6" fillId="34" borderId="28" xfId="69" applyNumberFormat="1" applyBorder="1" applyAlignment="1">
      <alignment horizontal="right"/>
      <protection/>
    </xf>
    <xf numFmtId="0" fontId="6" fillId="34" borderId="27" xfId="69" applyNumberFormat="1" applyBorder="1" applyAlignment="1">
      <alignment horizontal="right"/>
      <protection/>
    </xf>
    <xf numFmtId="0" fontId="6" fillId="34" borderId="29" xfId="69" applyNumberFormat="1" applyBorder="1" applyAlignment="1">
      <alignment/>
      <protection/>
    </xf>
    <xf numFmtId="0" fontId="6" fillId="34" borderId="30" xfId="69" applyNumberFormat="1" applyBorder="1" applyAlignment="1">
      <alignment horizontal="right"/>
      <protection/>
    </xf>
    <xf numFmtId="0" fontId="6" fillId="34" borderId="29" xfId="69" applyNumberFormat="1" applyBorder="1" applyAlignment="1">
      <alignment horizontal="right"/>
      <protection/>
    </xf>
    <xf numFmtId="0" fontId="135" fillId="0" borderId="0" xfId="0" applyFont="1" applyAlignment="1">
      <alignment/>
    </xf>
    <xf numFmtId="164" fontId="6" fillId="34" borderId="31" xfId="69" applyNumberFormat="1" applyBorder="1" applyAlignment="1">
      <alignment horizontal="right"/>
      <protection/>
    </xf>
    <xf numFmtId="164" fontId="6" fillId="34" borderId="28" xfId="69" applyNumberFormat="1" applyBorder="1" applyAlignment="1">
      <alignment horizontal="right"/>
      <protection/>
    </xf>
    <xf numFmtId="164" fontId="6" fillId="34" borderId="27" xfId="69" applyNumberFormat="1" applyBorder="1" applyAlignment="1">
      <alignment horizontal="right"/>
      <protection/>
    </xf>
    <xf numFmtId="0" fontId="5" fillId="34" borderId="12" xfId="69" applyNumberFormat="1" applyFont="1" applyAlignment="1">
      <alignment/>
      <protection/>
    </xf>
    <xf numFmtId="0" fontId="6" fillId="34" borderId="0" xfId="69" applyNumberFormat="1" applyBorder="1" applyAlignment="1">
      <alignment/>
      <protection/>
    </xf>
    <xf numFmtId="49" fontId="114" fillId="0" borderId="8" xfId="65" applyAlignment="1">
      <alignment horizontal="left" vertical="center"/>
      <protection/>
    </xf>
    <xf numFmtId="0" fontId="114" fillId="0" borderId="8" xfId="65" applyNumberFormat="1">
      <alignment horizontal="right" vertical="center"/>
      <protection/>
    </xf>
    <xf numFmtId="0" fontId="6" fillId="34" borderId="32" xfId="69" applyNumberFormat="1" applyBorder="1" applyAlignment="1">
      <alignment/>
      <protection/>
    </xf>
    <xf numFmtId="0" fontId="6" fillId="34" borderId="14" xfId="69" applyNumberFormat="1" applyBorder="1" applyAlignment="1">
      <alignment/>
      <protection/>
    </xf>
    <xf numFmtId="0" fontId="5" fillId="0" borderId="25" xfId="70" applyNumberFormat="1" applyBorder="1" applyAlignment="1">
      <alignment/>
      <protection/>
    </xf>
    <xf numFmtId="0" fontId="5" fillId="0" borderId="33" xfId="70" applyNumberFormat="1" applyBorder="1" applyAlignment="1">
      <alignment/>
      <protection/>
    </xf>
    <xf numFmtId="0" fontId="5" fillId="0" borderId="34" xfId="70" applyNumberFormat="1" applyBorder="1" applyAlignment="1">
      <alignment/>
      <protection/>
    </xf>
    <xf numFmtId="49" fontId="114" fillId="0" borderId="8" xfId="65" applyFont="1" applyBorder="1">
      <alignment horizontal="right" vertical="center"/>
      <protection/>
    </xf>
    <xf numFmtId="0" fontId="114" fillId="0" borderId="8" xfId="65" applyNumberFormat="1" applyFont="1" applyBorder="1">
      <alignment horizontal="right" vertical="center"/>
      <protection/>
    </xf>
    <xf numFmtId="0" fontId="117" fillId="36" borderId="35" xfId="73" applyNumberFormat="1" applyBorder="1" applyAlignment="1">
      <alignment/>
      <protection/>
    </xf>
    <xf numFmtId="0" fontId="136" fillId="0" borderId="0" xfId="15" applyNumberFormat="1" applyFont="1">
      <alignment horizontal="left"/>
      <protection/>
    </xf>
    <xf numFmtId="49" fontId="114" fillId="0" borderId="0" xfId="65" applyBorder="1" applyAlignment="1">
      <alignment horizontal="left" vertical="center"/>
      <protection/>
    </xf>
    <xf numFmtId="0" fontId="114" fillId="0" borderId="36" xfId="65" applyNumberFormat="1" applyBorder="1">
      <alignment horizontal="right" vertical="center"/>
      <protection/>
    </xf>
    <xf numFmtId="49" fontId="131" fillId="0" borderId="8" xfId="65" applyFont="1" applyAlignment="1">
      <alignment horizontal="left" vertical="center"/>
      <protection/>
    </xf>
    <xf numFmtId="49" fontId="114" fillId="0" borderId="36" xfId="65" applyBorder="1">
      <alignment horizontal="right" vertical="center"/>
      <protection/>
    </xf>
    <xf numFmtId="0" fontId="117" fillId="36" borderId="35" xfId="73" applyNumberFormat="1" applyFont="1" applyBorder="1" applyAlignment="1">
      <alignment/>
      <protection/>
    </xf>
    <xf numFmtId="164" fontId="6" fillId="35" borderId="23" xfId="71" applyNumberFormat="1" applyBorder="1" applyAlignment="1">
      <alignment horizontal="right"/>
      <protection/>
    </xf>
    <xf numFmtId="164" fontId="6" fillId="35" borderId="22" xfId="71" applyNumberFormat="1" applyBorder="1" applyAlignment="1">
      <alignment horizontal="right"/>
      <protection/>
    </xf>
    <xf numFmtId="164" fontId="6" fillId="0" borderId="22" xfId="71" applyNumberFormat="1" applyFill="1" applyBorder="1" applyAlignment="1">
      <alignment horizontal="right"/>
      <protection/>
    </xf>
    <xf numFmtId="164" fontId="6" fillId="34" borderId="22" xfId="69" applyNumberFormat="1" applyBorder="1" applyAlignment="1">
      <alignment horizontal="right"/>
      <protection/>
    </xf>
    <xf numFmtId="164" fontId="6" fillId="35" borderId="37" xfId="71" applyNumberFormat="1" applyBorder="1" applyAlignment="1">
      <alignment horizontal="right"/>
      <protection/>
    </xf>
    <xf numFmtId="164" fontId="6" fillId="35" borderId="38" xfId="71" applyNumberFormat="1" applyBorder="1" applyAlignment="1">
      <alignment horizontal="right"/>
      <protection/>
    </xf>
    <xf numFmtId="164" fontId="6" fillId="0" borderId="38" xfId="71" applyNumberFormat="1" applyFill="1" applyBorder="1" applyAlignment="1">
      <alignment horizontal="right"/>
      <protection/>
    </xf>
    <xf numFmtId="164" fontId="6" fillId="34" borderId="38" xfId="69" applyNumberFormat="1" applyBorder="1" applyAlignment="1">
      <alignment horizontal="right"/>
      <protection/>
    </xf>
    <xf numFmtId="164" fontId="117" fillId="36" borderId="39" xfId="73" applyNumberFormat="1" applyBorder="1" applyAlignment="1">
      <alignment horizontal="right"/>
      <protection/>
    </xf>
    <xf numFmtId="164" fontId="117" fillId="36" borderId="40" xfId="73" applyNumberFormat="1" applyBorder="1" applyAlignment="1">
      <alignment horizontal="right"/>
      <protection/>
    </xf>
    <xf numFmtId="49" fontId="114" fillId="0" borderId="8" xfId="65" applyFont="1" applyAlignment="1">
      <alignment horizontal="right" vertical="center" wrapText="1"/>
      <protection/>
    </xf>
    <xf numFmtId="164" fontId="6" fillId="35" borderId="41" xfId="71" applyNumberFormat="1" applyBorder="1" applyAlignment="1">
      <alignment horizontal="right"/>
      <protection/>
    </xf>
    <xf numFmtId="164" fontId="6" fillId="35" borderId="12" xfId="71" applyNumberFormat="1" applyAlignment="1">
      <alignment horizontal="right"/>
      <protection/>
    </xf>
    <xf numFmtId="164" fontId="6" fillId="35" borderId="42" xfId="71" applyNumberFormat="1" applyBorder="1" applyAlignment="1">
      <alignment horizontal="right"/>
      <protection/>
    </xf>
    <xf numFmtId="164" fontId="6" fillId="35" borderId="43" xfId="71" applyNumberFormat="1" applyBorder="1" applyAlignment="1">
      <alignment horizontal="right"/>
      <protection/>
    </xf>
    <xf numFmtId="164" fontId="117" fillId="36" borderId="35" xfId="73" applyNumberFormat="1" applyBorder="1" applyAlignment="1">
      <alignment horizontal="right"/>
      <protection/>
    </xf>
    <xf numFmtId="164" fontId="6" fillId="0" borderId="23" xfId="71" applyNumberFormat="1" applyFill="1" applyBorder="1" applyAlignment="1">
      <alignment horizontal="right"/>
      <protection/>
    </xf>
    <xf numFmtId="164" fontId="6" fillId="0" borderId="41" xfId="71" applyNumberFormat="1" applyFill="1" applyBorder="1" applyAlignment="1">
      <alignment horizontal="right"/>
      <protection/>
    </xf>
    <xf numFmtId="164" fontId="6" fillId="0" borderId="12" xfId="71" applyNumberFormat="1" applyFill="1" applyAlignment="1">
      <alignment horizontal="right"/>
      <protection/>
    </xf>
    <xf numFmtId="164" fontId="6" fillId="0" borderId="42" xfId="71" applyNumberFormat="1" applyFill="1" applyBorder="1" applyAlignment="1">
      <alignment horizontal="right"/>
      <protection/>
    </xf>
    <xf numFmtId="0" fontId="6" fillId="0" borderId="13" xfId="70" applyNumberFormat="1" applyFont="1" applyAlignment="1">
      <alignment/>
      <protection/>
    </xf>
    <xf numFmtId="164" fontId="6" fillId="0" borderId="13" xfId="70" applyNumberFormat="1" applyFont="1" applyAlignment="1">
      <alignment horizontal="right"/>
      <protection/>
    </xf>
    <xf numFmtId="164" fontId="5" fillId="35" borderId="14" xfId="72" applyAlignment="1">
      <alignment/>
      <protection/>
    </xf>
    <xf numFmtId="164" fontId="5" fillId="35" borderId="44" xfId="72" applyBorder="1" applyAlignment="1">
      <alignment horizontal="right"/>
      <protection/>
    </xf>
    <xf numFmtId="164" fontId="5" fillId="35" borderId="45" xfId="72" applyBorder="1" applyAlignment="1">
      <alignment horizontal="right"/>
      <protection/>
    </xf>
    <xf numFmtId="164" fontId="5" fillId="35" borderId="46" xfId="72" applyBorder="1" applyAlignment="1">
      <alignment horizontal="right"/>
      <protection/>
    </xf>
    <xf numFmtId="164" fontId="6" fillId="34" borderId="37" xfId="69" applyNumberFormat="1" applyBorder="1" applyAlignment="1">
      <alignment horizontal="right"/>
      <protection/>
    </xf>
    <xf numFmtId="164" fontId="6" fillId="34" borderId="0" xfId="69" applyNumberFormat="1" applyBorder="1" applyAlignment="1">
      <alignment horizontal="right"/>
      <protection/>
    </xf>
    <xf numFmtId="164" fontId="5" fillId="35" borderId="47" xfId="72" applyBorder="1" applyAlignment="1">
      <alignment/>
      <protection/>
    </xf>
    <xf numFmtId="49" fontId="114" fillId="0" borderId="8" xfId="65" applyFont="1" applyAlignment="1">
      <alignment horizontal="right" vertical="top" wrapText="1"/>
      <protection/>
    </xf>
    <xf numFmtId="164" fontId="6" fillId="35" borderId="48" xfId="71" applyNumberFormat="1" applyBorder="1" applyAlignment="1">
      <alignment horizontal="right"/>
      <protection/>
    </xf>
    <xf numFmtId="49" fontId="117" fillId="36" borderId="49" xfId="73" applyBorder="1" applyAlignment="1">
      <alignment/>
      <protection/>
    </xf>
    <xf numFmtId="164" fontId="117" fillId="36" borderId="50" xfId="73" applyNumberFormat="1" applyBorder="1" applyAlignment="1">
      <alignment horizontal="right"/>
      <protection/>
    </xf>
    <xf numFmtId="164" fontId="117" fillId="36" borderId="51" xfId="73" applyNumberFormat="1" applyBorder="1" applyAlignment="1">
      <alignment horizontal="right"/>
      <protection/>
    </xf>
    <xf numFmtId="0" fontId="0" fillId="0" borderId="0" xfId="0" applyAlignment="1">
      <alignment horizontal="right"/>
    </xf>
    <xf numFmtId="0" fontId="114" fillId="0" borderId="21" xfId="65" applyNumberFormat="1" applyBorder="1">
      <alignment horizontal="right" vertical="center"/>
      <protection/>
    </xf>
    <xf numFmtId="0" fontId="5" fillId="0" borderId="13" xfId="70" applyNumberFormat="1" applyAlignment="1">
      <alignment horizontal="left"/>
      <protection/>
    </xf>
    <xf numFmtId="0" fontId="6" fillId="0" borderId="23" xfId="71" applyNumberFormat="1" applyFill="1" applyBorder="1" applyAlignment="1">
      <alignment/>
      <protection/>
    </xf>
    <xf numFmtId="0" fontId="6" fillId="34" borderId="22" xfId="69" applyNumberFormat="1" applyBorder="1" applyAlignment="1">
      <alignment horizontal="right"/>
      <protection/>
    </xf>
    <xf numFmtId="164" fontId="6" fillId="0" borderId="23" xfId="71" applyNumberFormat="1" applyFill="1" applyBorder="1" applyAlignment="1">
      <alignment/>
      <protection/>
    </xf>
    <xf numFmtId="0" fontId="5" fillId="35" borderId="47" xfId="72" applyNumberFormat="1" applyBorder="1" applyAlignment="1">
      <alignment/>
      <protection/>
    </xf>
    <xf numFmtId="164" fontId="5" fillId="35" borderId="45" xfId="72" applyNumberFormat="1" applyBorder="1" applyAlignment="1">
      <alignment horizontal="right"/>
      <protection/>
    </xf>
    <xf numFmtId="164" fontId="6" fillId="0" borderId="37" xfId="71" applyNumberFormat="1" applyFill="1" applyBorder="1" applyAlignment="1">
      <alignment horizontal="right"/>
      <protection/>
    </xf>
    <xf numFmtId="0" fontId="117" fillId="36" borderId="8" xfId="73" applyNumberFormat="1" applyAlignment="1">
      <alignment/>
      <protection/>
    </xf>
    <xf numFmtId="164" fontId="117" fillId="36" borderId="36" xfId="73" applyNumberFormat="1" applyBorder="1" applyAlignment="1">
      <alignment horizontal="right"/>
      <protection/>
    </xf>
    <xf numFmtId="164" fontId="5" fillId="0" borderId="52" xfId="70" applyNumberFormat="1" applyBorder="1" applyAlignment="1">
      <alignment horizontal="right"/>
      <protection/>
    </xf>
    <xf numFmtId="0" fontId="5" fillId="0" borderId="53" xfId="70" applyBorder="1" applyAlignment="1">
      <alignment horizontal="right"/>
      <protection/>
    </xf>
    <xf numFmtId="0" fontId="5" fillId="0" borderId="54" xfId="72" applyNumberFormat="1" applyFill="1" applyBorder="1" applyAlignment="1">
      <alignment/>
      <protection/>
    </xf>
    <xf numFmtId="0" fontId="5" fillId="0" borderId="55" xfId="72" applyNumberFormat="1" applyFill="1" applyBorder="1" applyAlignment="1">
      <alignment/>
      <protection/>
    </xf>
    <xf numFmtId="49" fontId="114" fillId="0" borderId="0" xfId="65" applyBorder="1" applyAlignment="1">
      <alignment horizontal="center" vertical="center"/>
      <protection/>
    </xf>
    <xf numFmtId="0" fontId="6" fillId="0" borderId="56" xfId="71" applyNumberFormat="1" applyFill="1" applyBorder="1" applyAlignment="1">
      <alignment/>
      <protection/>
    </xf>
    <xf numFmtId="0" fontId="6" fillId="0" borderId="57" xfId="71" applyNumberFormat="1" applyFill="1" applyBorder="1" applyAlignment="1">
      <alignment/>
      <protection/>
    </xf>
    <xf numFmtId="0" fontId="6" fillId="34" borderId="57" xfId="69" applyNumberFormat="1" applyBorder="1" applyAlignment="1">
      <alignment/>
      <protection/>
    </xf>
    <xf numFmtId="0" fontId="6" fillId="34" borderId="12" xfId="69" applyNumberFormat="1" applyAlignment="1">
      <alignment horizontal="left"/>
      <protection/>
    </xf>
    <xf numFmtId="3" fontId="6" fillId="0" borderId="22" xfId="71" applyFill="1" applyBorder="1" applyAlignment="1">
      <alignment horizontal="right"/>
      <protection/>
    </xf>
    <xf numFmtId="10" fontId="6" fillId="34" borderId="22" xfId="69" applyNumberFormat="1" applyBorder="1" applyAlignment="1">
      <alignment horizontal="right"/>
      <protection/>
    </xf>
    <xf numFmtId="9" fontId="6" fillId="34" borderId="22" xfId="69" applyNumberFormat="1" applyBorder="1" applyAlignment="1">
      <alignment horizontal="right"/>
      <protection/>
    </xf>
    <xf numFmtId="9" fontId="6" fillId="0" borderId="22" xfId="71" applyNumberFormat="1" applyFill="1" applyBorder="1" applyAlignment="1">
      <alignment horizontal="right"/>
      <protection/>
    </xf>
    <xf numFmtId="0" fontId="6" fillId="34" borderId="0" xfId="69" applyNumberFormat="1" applyBorder="1" applyAlignment="1">
      <alignment horizontal="left"/>
      <protection/>
    </xf>
    <xf numFmtId="9" fontId="6" fillId="0" borderId="38" xfId="71" applyNumberFormat="1" applyFill="1" applyBorder="1" applyAlignment="1">
      <alignment horizontal="right"/>
      <protection/>
    </xf>
    <xf numFmtId="9" fontId="6" fillId="34" borderId="38" xfId="69" applyNumberFormat="1" applyBorder="1" applyAlignment="1">
      <alignment horizontal="right"/>
      <protection/>
    </xf>
    <xf numFmtId="10" fontId="6" fillId="34" borderId="38" xfId="69" applyNumberFormat="1" applyBorder="1" applyAlignment="1">
      <alignment horizontal="right"/>
      <protection/>
    </xf>
    <xf numFmtId="0" fontId="0" fillId="0" borderId="0" xfId="0" applyBorder="1" applyAlignment="1">
      <alignment/>
    </xf>
    <xf numFmtId="0" fontId="0" fillId="0" borderId="37" xfId="0" applyBorder="1" applyAlignment="1">
      <alignment/>
    </xf>
    <xf numFmtId="9" fontId="0" fillId="0" borderId="0" xfId="0" applyNumberFormat="1" applyBorder="1" applyAlignment="1">
      <alignment/>
    </xf>
    <xf numFmtId="164" fontId="0" fillId="0" borderId="0" xfId="0" applyNumberFormat="1" applyBorder="1" applyAlignment="1">
      <alignment/>
    </xf>
    <xf numFmtId="164" fontId="0" fillId="0" borderId="0" xfId="0" applyNumberFormat="1" applyAlignment="1">
      <alignment/>
    </xf>
    <xf numFmtId="0" fontId="5" fillId="35" borderId="14" xfId="72" applyNumberFormat="1" applyAlignment="1">
      <alignment/>
      <protection/>
    </xf>
    <xf numFmtId="49" fontId="137" fillId="0" borderId="0" xfId="65" applyFont="1" applyBorder="1" applyAlignment="1">
      <alignment horizontal="left" vertical="center"/>
      <protection/>
    </xf>
    <xf numFmtId="49" fontId="117" fillId="36" borderId="35" xfId="73" applyBorder="1" applyAlignment="1">
      <alignment/>
      <protection/>
    </xf>
    <xf numFmtId="49" fontId="137" fillId="0" borderId="21" xfId="65" applyFont="1" applyBorder="1">
      <alignment horizontal="right" vertical="center"/>
      <protection/>
    </xf>
    <xf numFmtId="49" fontId="129" fillId="0" borderId="8" xfId="65" applyFont="1" applyAlignment="1">
      <alignment horizontal="left" vertical="center"/>
      <protection/>
    </xf>
    <xf numFmtId="0" fontId="110" fillId="0" borderId="0" xfId="59" applyAlignment="1">
      <alignment horizontal="left" vertical="top" wrapText="1"/>
      <protection/>
    </xf>
    <xf numFmtId="0" fontId="137" fillId="0" borderId="8" xfId="65" applyNumberFormat="1" applyFont="1" applyBorder="1">
      <alignment horizontal="right" vertical="center"/>
      <protection/>
    </xf>
    <xf numFmtId="0" fontId="121" fillId="0" borderId="0" xfId="77" applyNumberFormat="1">
      <alignment/>
      <protection/>
    </xf>
    <xf numFmtId="0" fontId="138" fillId="36" borderId="58" xfId="73" applyNumberFormat="1" applyFont="1" applyBorder="1" applyAlignment="1">
      <alignment/>
      <protection/>
    </xf>
    <xf numFmtId="49" fontId="129" fillId="0" borderId="8" xfId="65" applyFont="1" applyBorder="1" applyAlignment="1">
      <alignment horizontal="left" vertical="center"/>
      <protection/>
    </xf>
    <xf numFmtId="0" fontId="139" fillId="0" borderId="0" xfId="0" applyFont="1" applyAlignment="1">
      <alignment horizontal="left"/>
    </xf>
    <xf numFmtId="0" fontId="117" fillId="36" borderId="58" xfId="73" applyNumberFormat="1" applyBorder="1" applyAlignment="1">
      <alignment/>
      <protection/>
    </xf>
    <xf numFmtId="0" fontId="133" fillId="0" borderId="0" xfId="0" applyFont="1" applyAlignment="1">
      <alignment/>
    </xf>
    <xf numFmtId="166" fontId="6" fillId="34" borderId="22" xfId="69" applyNumberFormat="1" applyBorder="1" applyAlignment="1">
      <alignment horizontal="right"/>
      <protection/>
    </xf>
    <xf numFmtId="166" fontId="6" fillId="34" borderId="23" xfId="69" applyNumberFormat="1" applyBorder="1" applyAlignment="1">
      <alignment horizontal="right"/>
      <protection/>
    </xf>
    <xf numFmtId="0" fontId="6" fillId="34" borderId="59" xfId="69" applyNumberFormat="1" applyBorder="1" applyAlignment="1">
      <alignment/>
      <protection/>
    </xf>
    <xf numFmtId="166" fontId="6" fillId="34" borderId="60" xfId="69" applyNumberFormat="1" applyBorder="1" applyAlignment="1">
      <alignment horizontal="right"/>
      <protection/>
    </xf>
    <xf numFmtId="166" fontId="6" fillId="34" borderId="61" xfId="69" applyNumberFormat="1" applyBorder="1" applyAlignment="1">
      <alignment horizontal="right"/>
      <protection/>
    </xf>
    <xf numFmtId="0" fontId="6" fillId="34" borderId="56" xfId="71" applyNumberFormat="1" applyFill="1" applyBorder="1" applyAlignment="1">
      <alignment/>
      <protection/>
    </xf>
    <xf numFmtId="0" fontId="6" fillId="34" borderId="57" xfId="71" applyNumberFormat="1" applyFill="1" applyBorder="1" applyAlignment="1">
      <alignment/>
      <protection/>
    </xf>
    <xf numFmtId="0" fontId="6" fillId="34" borderId="41" xfId="71" applyNumberFormat="1" applyFill="1" applyBorder="1" applyAlignment="1">
      <alignment/>
      <protection/>
    </xf>
    <xf numFmtId="165" fontId="6" fillId="35" borderId="12" xfId="71" applyNumberFormat="1" applyAlignment="1">
      <alignment/>
      <protection/>
    </xf>
    <xf numFmtId="165" fontId="6" fillId="34" borderId="12" xfId="71" applyNumberFormat="1" applyFill="1" applyAlignment="1">
      <alignment/>
      <protection/>
    </xf>
    <xf numFmtId="166" fontId="6" fillId="35" borderId="12" xfId="71" applyNumberFormat="1" applyAlignment="1">
      <alignment/>
      <protection/>
    </xf>
    <xf numFmtId="166" fontId="6" fillId="34" borderId="12" xfId="71" applyNumberFormat="1" applyFill="1" applyAlignment="1">
      <alignment/>
      <protection/>
    </xf>
    <xf numFmtId="166" fontId="0" fillId="0" borderId="0" xfId="0" applyNumberFormat="1" applyAlignment="1">
      <alignment/>
    </xf>
    <xf numFmtId="166" fontId="6" fillId="34" borderId="23" xfId="71" applyNumberFormat="1" applyFill="1" applyBorder="1" applyAlignment="1">
      <alignment horizontal="right"/>
      <protection/>
    </xf>
    <xf numFmtId="166" fontId="6" fillId="34" borderId="22" xfId="71" applyNumberFormat="1" applyFill="1" applyBorder="1" applyAlignment="1">
      <alignment horizontal="right"/>
      <protection/>
    </xf>
    <xf numFmtId="166" fontId="6" fillId="34" borderId="62" xfId="69" applyNumberFormat="1" applyBorder="1" applyAlignment="1">
      <alignment horizontal="right"/>
      <protection/>
    </xf>
    <xf numFmtId="166" fontId="6" fillId="34" borderId="12" xfId="69" applyNumberFormat="1" applyAlignment="1">
      <alignment horizontal="right"/>
      <protection/>
    </xf>
    <xf numFmtId="166" fontId="6" fillId="34" borderId="37" xfId="71" applyNumberFormat="1" applyFill="1" applyBorder="1" applyAlignment="1">
      <alignment horizontal="right"/>
      <protection/>
    </xf>
    <xf numFmtId="166" fontId="6" fillId="34" borderId="38" xfId="71" applyNumberFormat="1" applyFill="1" applyBorder="1" applyAlignment="1">
      <alignment horizontal="right"/>
      <protection/>
    </xf>
    <xf numFmtId="166" fontId="6" fillId="34" borderId="0" xfId="71" applyNumberFormat="1" applyFill="1" applyBorder="1" applyAlignment="1">
      <alignment horizontal="right"/>
      <protection/>
    </xf>
    <xf numFmtId="166" fontId="6" fillId="34" borderId="37" xfId="69" applyNumberFormat="1" applyBorder="1" applyAlignment="1">
      <alignment horizontal="right"/>
      <protection/>
    </xf>
    <xf numFmtId="166" fontId="6" fillId="34" borderId="38" xfId="69" applyNumberFormat="1" applyBorder="1" applyAlignment="1">
      <alignment horizontal="right"/>
      <protection/>
    </xf>
    <xf numFmtId="166" fontId="6" fillId="34" borderId="0" xfId="69" applyNumberFormat="1" applyBorder="1" applyAlignment="1">
      <alignment horizontal="right"/>
      <protection/>
    </xf>
    <xf numFmtId="0" fontId="5" fillId="34" borderId="63" xfId="69" applyNumberFormat="1" applyFont="1" applyBorder="1" applyAlignment="1">
      <alignment/>
      <protection/>
    </xf>
    <xf numFmtId="166" fontId="6" fillId="34" borderId="64" xfId="71" applyNumberFormat="1" applyFill="1" applyBorder="1" applyAlignment="1">
      <alignment/>
      <protection/>
    </xf>
    <xf numFmtId="165" fontId="6" fillId="35" borderId="59" xfId="71" applyNumberFormat="1" applyBorder="1" applyAlignment="1">
      <alignment/>
      <protection/>
    </xf>
    <xf numFmtId="165" fontId="0" fillId="0" borderId="0" xfId="0" applyNumberFormat="1" applyAlignment="1">
      <alignment/>
    </xf>
    <xf numFmtId="165" fontId="6" fillId="34" borderId="59" xfId="71" applyNumberFormat="1" applyFill="1" applyBorder="1" applyAlignment="1">
      <alignment/>
      <protection/>
    </xf>
    <xf numFmtId="0" fontId="6" fillId="34" borderId="49" xfId="69" applyNumberFormat="1" applyBorder="1" applyAlignment="1">
      <alignment/>
      <protection/>
    </xf>
    <xf numFmtId="0" fontId="0" fillId="0" borderId="38" xfId="0" applyBorder="1" applyAlignment="1">
      <alignment/>
    </xf>
    <xf numFmtId="49" fontId="121" fillId="0" borderId="0" xfId="77" applyNumberFormat="1">
      <alignment/>
      <protection/>
    </xf>
    <xf numFmtId="164" fontId="5" fillId="0" borderId="65" xfId="70" applyNumberFormat="1" applyFont="1" applyFill="1" applyBorder="1" applyAlignment="1">
      <alignment horizontal="right" vertical="center"/>
      <protection/>
    </xf>
    <xf numFmtId="0" fontId="133" fillId="0" borderId="0" xfId="0" applyFont="1" applyFill="1" applyAlignment="1">
      <alignment/>
    </xf>
    <xf numFmtId="1" fontId="0" fillId="0" borderId="0" xfId="0" applyNumberFormat="1" applyAlignment="1">
      <alignment/>
    </xf>
    <xf numFmtId="0" fontId="0" fillId="0" borderId="0" xfId="0" applyFill="1" applyAlignment="1">
      <alignment/>
    </xf>
    <xf numFmtId="164" fontId="6" fillId="0" borderId="22" xfId="69" applyNumberFormat="1" applyFill="1" applyBorder="1" applyAlignment="1">
      <alignment horizontal="right"/>
      <protection/>
    </xf>
    <xf numFmtId="164" fontId="6" fillId="0" borderId="38" xfId="69" applyNumberFormat="1" applyFill="1" applyBorder="1" applyAlignment="1">
      <alignment horizontal="right"/>
      <protection/>
    </xf>
    <xf numFmtId="0" fontId="5" fillId="0" borderId="54" xfId="70" applyNumberFormat="1" applyFill="1" applyBorder="1" applyAlignment="1">
      <alignment horizontal="left" vertical="center"/>
      <protection/>
    </xf>
    <xf numFmtId="164" fontId="5" fillId="0" borderId="66" xfId="70" applyNumberFormat="1" applyFill="1" applyBorder="1" applyAlignment="1">
      <alignment horizontal="right" vertical="center"/>
      <protection/>
    </xf>
    <xf numFmtId="0" fontId="6" fillId="0" borderId="67" xfId="69" applyNumberFormat="1" applyFill="1" applyBorder="1" applyAlignment="1">
      <alignment horizontal="left" vertical="center"/>
      <protection/>
    </xf>
    <xf numFmtId="164" fontId="6" fillId="0" borderId="65" xfId="69" applyNumberFormat="1" applyFill="1" applyBorder="1" applyAlignment="1">
      <alignment horizontal="right" vertical="center"/>
      <protection/>
    </xf>
    <xf numFmtId="0" fontId="5" fillId="0" borderId="67" xfId="70" applyNumberFormat="1" applyFill="1" applyBorder="1" applyAlignment="1">
      <alignment horizontal="left" vertical="center"/>
      <protection/>
    </xf>
    <xf numFmtId="164" fontId="5" fillId="0" borderId="65" xfId="70" applyNumberFormat="1" applyFill="1" applyBorder="1" applyAlignment="1">
      <alignment horizontal="right" vertical="center"/>
      <protection/>
    </xf>
    <xf numFmtId="9" fontId="6" fillId="0" borderId="65" xfId="69" applyNumberFormat="1" applyFill="1" applyBorder="1" applyAlignment="1">
      <alignment horizontal="right" vertical="center"/>
      <protection/>
    </xf>
    <xf numFmtId="0" fontId="6" fillId="0" borderId="68" xfId="69" applyNumberFormat="1" applyFill="1" applyBorder="1" applyAlignment="1">
      <alignment horizontal="left" vertical="center"/>
      <protection/>
    </xf>
    <xf numFmtId="164" fontId="6" fillId="0" borderId="69" xfId="69" applyNumberFormat="1" applyFill="1" applyBorder="1" applyAlignment="1">
      <alignment horizontal="right" vertical="center"/>
      <protection/>
    </xf>
    <xf numFmtId="164" fontId="6" fillId="0" borderId="60" xfId="69" applyNumberFormat="1" applyFill="1" applyBorder="1" applyAlignment="1">
      <alignment horizontal="right" vertical="center"/>
      <protection/>
    </xf>
    <xf numFmtId="0" fontId="6" fillId="0" borderId="12" xfId="69" applyNumberFormat="1" applyFill="1" applyAlignment="1">
      <alignment/>
      <protection/>
    </xf>
    <xf numFmtId="0" fontId="6" fillId="0" borderId="0" xfId="69" applyNumberFormat="1" applyFill="1" applyBorder="1" applyAlignment="1">
      <alignment/>
      <protection/>
    </xf>
    <xf numFmtId="164" fontId="6" fillId="0" borderId="0" xfId="69" applyNumberFormat="1" applyFill="1" applyBorder="1" applyAlignment="1">
      <alignment horizontal="right"/>
      <protection/>
    </xf>
    <xf numFmtId="3" fontId="6" fillId="34" borderId="31" xfId="69" applyNumberFormat="1" applyBorder="1" applyAlignment="1">
      <alignment horizontal="right"/>
      <protection/>
    </xf>
    <xf numFmtId="2" fontId="6" fillId="34" borderId="28" xfId="69" applyNumberFormat="1" applyBorder="1" applyAlignment="1">
      <alignment/>
      <protection/>
    </xf>
    <xf numFmtId="168" fontId="6" fillId="34" borderId="70" xfId="69" applyNumberFormat="1" applyBorder="1" applyAlignment="1">
      <alignment horizontal="right"/>
      <protection/>
    </xf>
    <xf numFmtId="0" fontId="6" fillId="34" borderId="70" xfId="69" applyNumberFormat="1" applyBorder="1" applyAlignment="1" quotePrefix="1">
      <alignment horizontal="right"/>
      <protection/>
    </xf>
    <xf numFmtId="0" fontId="6" fillId="34" borderId="31" xfId="69" applyNumberFormat="1" applyBorder="1" applyAlignment="1" quotePrefix="1">
      <alignment horizontal="right"/>
      <protection/>
    </xf>
    <xf numFmtId="0" fontId="6" fillId="34" borderId="30" xfId="69" applyNumberFormat="1" applyBorder="1" applyAlignment="1" quotePrefix="1">
      <alignment horizontal="right"/>
      <protection/>
    </xf>
    <xf numFmtId="0" fontId="133" fillId="0" borderId="0" xfId="0" applyFont="1" applyAlignment="1">
      <alignment/>
    </xf>
    <xf numFmtId="0" fontId="25" fillId="34" borderId="0" xfId="69" applyNumberFormat="1" applyFont="1" applyBorder="1" applyAlignment="1">
      <alignment horizontal="left" vertical="center"/>
      <protection/>
    </xf>
    <xf numFmtId="0" fontId="6" fillId="0" borderId="59" xfId="69" applyNumberFormat="1" applyFont="1" applyFill="1" applyBorder="1" applyAlignment="1">
      <alignment horizontal="left" vertical="center"/>
      <protection/>
    </xf>
    <xf numFmtId="0" fontId="0" fillId="0" borderId="0" xfId="0" applyNumberFormat="1" applyAlignment="1">
      <alignment/>
    </xf>
    <xf numFmtId="164" fontId="117" fillId="0" borderId="0" xfId="73" applyNumberFormat="1" applyFill="1" applyBorder="1" applyAlignment="1">
      <alignment/>
      <protection/>
    </xf>
    <xf numFmtId="0" fontId="117" fillId="0" borderId="0" xfId="73" applyNumberFormat="1" applyFill="1" applyBorder="1" applyAlignment="1">
      <alignment/>
      <protection/>
    </xf>
    <xf numFmtId="0" fontId="133" fillId="0" borderId="0" xfId="0" applyFont="1" applyAlignment="1">
      <alignment/>
    </xf>
    <xf numFmtId="164" fontId="5" fillId="0" borderId="71" xfId="70" applyNumberFormat="1" applyBorder="1" applyAlignment="1">
      <alignment horizontal="right"/>
      <protection/>
    </xf>
    <xf numFmtId="2" fontId="6" fillId="34" borderId="31" xfId="69" applyNumberFormat="1" applyBorder="1" applyAlignment="1">
      <alignment horizontal="right"/>
      <protection/>
    </xf>
    <xf numFmtId="164" fontId="5" fillId="0" borderId="31" xfId="70" applyNumberFormat="1" applyBorder="1" applyAlignment="1">
      <alignment horizontal="right"/>
      <protection/>
    </xf>
    <xf numFmtId="164" fontId="5" fillId="41" borderId="71" xfId="70" applyNumberFormat="1" applyFill="1" applyBorder="1" applyAlignment="1">
      <alignment horizontal="right"/>
      <protection/>
    </xf>
    <xf numFmtId="2" fontId="6" fillId="42" borderId="31" xfId="69" applyNumberFormat="1" applyFill="1" applyBorder="1" applyAlignment="1">
      <alignment horizontal="right"/>
      <protection/>
    </xf>
    <xf numFmtId="164" fontId="5" fillId="41" borderId="31" xfId="70" applyNumberFormat="1" applyFill="1" applyBorder="1" applyAlignment="1">
      <alignment horizontal="right"/>
      <protection/>
    </xf>
    <xf numFmtId="164" fontId="6" fillId="42" borderId="31" xfId="69" applyNumberFormat="1" applyFill="1" applyBorder="1" applyAlignment="1">
      <alignment horizontal="right"/>
      <protection/>
    </xf>
    <xf numFmtId="3" fontId="6" fillId="42" borderId="31" xfId="69" applyNumberFormat="1" applyFill="1" applyBorder="1" applyAlignment="1">
      <alignment horizontal="right"/>
      <protection/>
    </xf>
    <xf numFmtId="168" fontId="6" fillId="42" borderId="70" xfId="69" applyNumberFormat="1" applyFill="1" applyBorder="1" applyAlignment="1">
      <alignment horizontal="right"/>
      <protection/>
    </xf>
    <xf numFmtId="0" fontId="6" fillId="42" borderId="70" xfId="69" applyNumberFormat="1" applyFill="1" applyBorder="1" applyAlignment="1" quotePrefix="1">
      <alignment horizontal="right"/>
      <protection/>
    </xf>
    <xf numFmtId="164" fontId="5" fillId="0" borderId="26" xfId="70" applyNumberFormat="1" applyBorder="1" applyAlignment="1">
      <alignment horizontal="right"/>
      <protection/>
    </xf>
    <xf numFmtId="164" fontId="5" fillId="0" borderId="25" xfId="70" applyNumberFormat="1" applyBorder="1" applyAlignment="1">
      <alignment horizontal="right"/>
      <protection/>
    </xf>
    <xf numFmtId="164" fontId="5" fillId="0" borderId="28" xfId="70" applyNumberFormat="1" applyBorder="1" applyAlignment="1">
      <alignment horizontal="right"/>
      <protection/>
    </xf>
    <xf numFmtId="164" fontId="5" fillId="0" borderId="27" xfId="70" applyNumberFormat="1" applyBorder="1" applyAlignment="1">
      <alignment horizontal="right"/>
      <protection/>
    </xf>
    <xf numFmtId="167" fontId="5" fillId="0" borderId="28" xfId="70" applyNumberFormat="1" applyBorder="1" applyAlignment="1">
      <alignment horizontal="right"/>
      <protection/>
    </xf>
    <xf numFmtId="167" fontId="5" fillId="0" borderId="27" xfId="70" applyNumberFormat="1" applyBorder="1" applyAlignment="1">
      <alignment horizontal="right"/>
      <protection/>
    </xf>
    <xf numFmtId="165" fontId="6" fillId="35" borderId="22" xfId="71" applyNumberFormat="1" applyBorder="1" applyAlignment="1">
      <alignment horizontal="right"/>
      <protection/>
    </xf>
    <xf numFmtId="166" fontId="6" fillId="35" borderId="22" xfId="71" applyNumberFormat="1" applyBorder="1" applyAlignment="1">
      <alignment horizontal="right"/>
      <protection/>
    </xf>
    <xf numFmtId="166" fontId="6" fillId="35" borderId="23" xfId="71" applyNumberFormat="1" applyBorder="1" applyAlignment="1">
      <alignment horizontal="right"/>
      <protection/>
    </xf>
    <xf numFmtId="165" fontId="6" fillId="35" borderId="61" xfId="71" applyNumberFormat="1" applyBorder="1" applyAlignment="1">
      <alignment horizontal="right"/>
      <protection/>
    </xf>
    <xf numFmtId="165" fontId="6" fillId="35" borderId="60" xfId="71" applyNumberFormat="1" applyBorder="1" applyAlignment="1">
      <alignment horizontal="right"/>
      <protection/>
    </xf>
    <xf numFmtId="165" fontId="6" fillId="34" borderId="23" xfId="71" applyNumberFormat="1" applyFill="1" applyBorder="1" applyAlignment="1">
      <alignment horizontal="right"/>
      <protection/>
    </xf>
    <xf numFmtId="165" fontId="6" fillId="34" borderId="22" xfId="71" applyNumberFormat="1" applyFill="1" applyBorder="1" applyAlignment="1">
      <alignment horizontal="right"/>
      <protection/>
    </xf>
    <xf numFmtId="166" fontId="6" fillId="34" borderId="72" xfId="71" applyNumberFormat="1" applyFill="1" applyBorder="1" applyAlignment="1">
      <alignment horizontal="right"/>
      <protection/>
    </xf>
    <xf numFmtId="166" fontId="6" fillId="34" borderId="73" xfId="71" applyNumberFormat="1" applyFill="1" applyBorder="1" applyAlignment="1">
      <alignment horizontal="right"/>
      <protection/>
    </xf>
    <xf numFmtId="165" fontId="6" fillId="34" borderId="61" xfId="71" applyNumberFormat="1" applyFill="1" applyBorder="1" applyAlignment="1">
      <alignment horizontal="right"/>
      <protection/>
    </xf>
    <xf numFmtId="165" fontId="6" fillId="34" borderId="60" xfId="71" applyNumberFormat="1" applyFill="1" applyBorder="1" applyAlignment="1">
      <alignment horizontal="right"/>
      <protection/>
    </xf>
    <xf numFmtId="165" fontId="6" fillId="34" borderId="23" xfId="69" applyNumberFormat="1" applyBorder="1" applyAlignment="1">
      <alignment horizontal="right"/>
      <protection/>
    </xf>
    <xf numFmtId="165" fontId="6" fillId="34" borderId="22" xfId="69" applyNumberFormat="1" applyBorder="1" applyAlignment="1">
      <alignment horizontal="right"/>
      <protection/>
    </xf>
    <xf numFmtId="165" fontId="6" fillId="34" borderId="62" xfId="69" applyNumberFormat="1" applyBorder="1" applyAlignment="1">
      <alignment horizontal="right"/>
      <protection/>
    </xf>
    <xf numFmtId="166" fontId="6" fillId="34" borderId="63" xfId="69" applyNumberFormat="1" applyBorder="1" applyAlignment="1">
      <alignment horizontal="right"/>
      <protection/>
    </xf>
    <xf numFmtId="165" fontId="6" fillId="34" borderId="61" xfId="69" applyNumberFormat="1" applyBorder="1" applyAlignment="1">
      <alignment horizontal="right"/>
      <protection/>
    </xf>
    <xf numFmtId="165" fontId="6" fillId="34" borderId="60" xfId="69" applyNumberFormat="1" applyBorder="1" applyAlignment="1">
      <alignment horizontal="right"/>
      <protection/>
    </xf>
    <xf numFmtId="165" fontId="6" fillId="34" borderId="74" xfId="69" applyNumberFormat="1" applyBorder="1" applyAlignment="1">
      <alignment horizontal="right"/>
      <protection/>
    </xf>
    <xf numFmtId="165" fontId="6" fillId="34" borderId="12" xfId="69" applyNumberFormat="1" applyAlignment="1">
      <alignment horizontal="right"/>
      <protection/>
    </xf>
    <xf numFmtId="165" fontId="6" fillId="34" borderId="59" xfId="69" applyNumberFormat="1" applyBorder="1" applyAlignment="1">
      <alignment horizontal="right"/>
      <protection/>
    </xf>
    <xf numFmtId="0" fontId="140" fillId="43" borderId="75" xfId="73" applyNumberFormat="1" applyFont="1" applyFill="1" applyBorder="1" applyAlignment="1">
      <alignment/>
      <protection/>
    </xf>
    <xf numFmtId="164" fontId="6" fillId="34" borderId="38" xfId="69" applyNumberFormat="1" applyFill="1" applyBorder="1" applyAlignment="1">
      <alignment horizontal="right"/>
      <protection/>
    </xf>
    <xf numFmtId="164" fontId="6" fillId="34" borderId="38" xfId="69" applyNumberFormat="1" applyFill="1" applyBorder="1" applyAlignment="1" quotePrefix="1">
      <alignment horizontal="right"/>
      <protection/>
    </xf>
    <xf numFmtId="164" fontId="5" fillId="42" borderId="45" xfId="72" applyNumberFormat="1" applyFill="1" applyBorder="1" applyAlignment="1">
      <alignment horizontal="right"/>
      <protection/>
    </xf>
    <xf numFmtId="164" fontId="141" fillId="41" borderId="76" xfId="73" applyNumberFormat="1" applyFont="1" applyFill="1" applyBorder="1" applyAlignment="1">
      <alignment horizontal="right"/>
      <protection/>
    </xf>
    <xf numFmtId="164" fontId="141" fillId="41" borderId="77" xfId="73" applyNumberFormat="1" applyFont="1" applyFill="1" applyBorder="1" applyAlignment="1">
      <alignment horizontal="right"/>
      <protection/>
    </xf>
    <xf numFmtId="0" fontId="5" fillId="35" borderId="47" xfId="72" applyNumberFormat="1" applyBorder="1" applyAlignment="1">
      <alignment/>
      <protection/>
    </xf>
    <xf numFmtId="0" fontId="96" fillId="0" borderId="0" xfId="15" applyNumberFormat="1">
      <alignment horizontal="left"/>
      <protection/>
    </xf>
    <xf numFmtId="167" fontId="5" fillId="41" borderId="31" xfId="70" applyNumberFormat="1" applyFill="1" applyBorder="1" applyAlignment="1">
      <alignment horizontal="right"/>
      <protection/>
    </xf>
    <xf numFmtId="167" fontId="5" fillId="0" borderId="31" xfId="70" applyNumberFormat="1" applyBorder="1" applyAlignment="1">
      <alignment horizontal="right"/>
      <protection/>
    </xf>
    <xf numFmtId="0" fontId="6" fillId="34" borderId="31" xfId="69" applyNumberFormat="1" applyBorder="1" applyAlignment="1">
      <alignment horizontal="right"/>
      <protection/>
    </xf>
    <xf numFmtId="164" fontId="5" fillId="0" borderId="78" xfId="70" applyNumberFormat="1" applyBorder="1" applyAlignment="1">
      <alignment horizontal="right"/>
      <protection/>
    </xf>
    <xf numFmtId="164" fontId="5" fillId="0" borderId="79" xfId="70" applyNumberFormat="1" applyBorder="1" applyAlignment="1">
      <alignment horizontal="right"/>
      <protection/>
    </xf>
    <xf numFmtId="0" fontId="6" fillId="34" borderId="80" xfId="69" applyNumberFormat="1" applyBorder="1" applyAlignment="1">
      <alignment horizontal="right"/>
      <protection/>
    </xf>
    <xf numFmtId="0" fontId="110" fillId="0" borderId="0" xfId="0" applyFont="1" applyAlignment="1">
      <alignment vertical="center"/>
    </xf>
    <xf numFmtId="0" fontId="110" fillId="0" borderId="0" xfId="0" applyFont="1" applyAlignment="1">
      <alignment/>
    </xf>
    <xf numFmtId="0" fontId="6" fillId="34" borderId="81" xfId="69" applyNumberFormat="1" applyBorder="1" applyAlignment="1">
      <alignment/>
      <protection/>
    </xf>
    <xf numFmtId="0" fontId="6" fillId="34" borderId="44" xfId="69" applyNumberFormat="1" applyBorder="1" applyAlignment="1">
      <alignment/>
      <protection/>
    </xf>
    <xf numFmtId="0" fontId="6" fillId="34" borderId="63" xfId="69" applyNumberFormat="1" applyBorder="1" applyAlignment="1">
      <alignment/>
      <protection/>
    </xf>
    <xf numFmtId="167" fontId="0" fillId="0" borderId="0" xfId="0" applyNumberFormat="1" applyAlignment="1">
      <alignment/>
    </xf>
    <xf numFmtId="10" fontId="0" fillId="0" borderId="0" xfId="0" applyNumberFormat="1" applyAlignment="1">
      <alignment/>
    </xf>
    <xf numFmtId="49" fontId="24" fillId="0" borderId="0" xfId="0" applyNumberFormat="1" applyFont="1" applyFill="1" applyBorder="1" applyAlignment="1">
      <alignment horizontal="justify" vertical="top" wrapText="1"/>
    </xf>
    <xf numFmtId="0" fontId="24" fillId="44" borderId="0" xfId="0" applyNumberFormat="1" applyFont="1" applyFill="1" applyBorder="1" applyAlignment="1">
      <alignment horizontal="justify" vertical="top" wrapText="1"/>
    </xf>
    <xf numFmtId="0" fontId="24" fillId="0" borderId="0" xfId="0" applyNumberFormat="1" applyFont="1" applyFill="1" applyBorder="1" applyAlignment="1">
      <alignment horizontal="justify" vertical="top" wrapText="1"/>
    </xf>
    <xf numFmtId="49" fontId="24" fillId="44" borderId="0" xfId="0" applyNumberFormat="1" applyFont="1" applyFill="1" applyBorder="1" applyAlignment="1">
      <alignment horizontal="justify" vertical="top" wrapText="1"/>
    </xf>
    <xf numFmtId="0" fontId="96" fillId="0" borderId="0" xfId="15" applyNumberFormat="1">
      <alignment horizontal="left"/>
      <protection/>
    </xf>
    <xf numFmtId="164" fontId="5" fillId="43" borderId="71" xfId="70" applyNumberFormat="1" applyFill="1" applyBorder="1" applyAlignment="1">
      <alignment horizontal="right"/>
      <protection/>
    </xf>
    <xf numFmtId="2" fontId="6" fillId="34" borderId="31" xfId="69" applyNumberFormat="1" applyFill="1" applyBorder="1" applyAlignment="1">
      <alignment horizontal="right"/>
      <protection/>
    </xf>
    <xf numFmtId="164" fontId="5" fillId="43" borderId="31" xfId="70" applyNumberFormat="1" applyFill="1" applyBorder="1" applyAlignment="1">
      <alignment horizontal="right"/>
      <protection/>
    </xf>
    <xf numFmtId="167" fontId="5" fillId="43" borderId="31" xfId="70" applyNumberFormat="1" applyFill="1" applyBorder="1" applyAlignment="1">
      <alignment horizontal="right"/>
      <protection/>
    </xf>
    <xf numFmtId="164" fontId="6" fillId="34" borderId="31" xfId="69" applyNumberFormat="1" applyFill="1" applyBorder="1" applyAlignment="1">
      <alignment horizontal="right"/>
      <protection/>
    </xf>
    <xf numFmtId="3" fontId="6" fillId="34" borderId="31" xfId="69" applyNumberFormat="1" applyFill="1" applyBorder="1" applyAlignment="1">
      <alignment horizontal="right"/>
      <protection/>
    </xf>
    <xf numFmtId="168" fontId="6" fillId="34" borderId="70" xfId="69" applyNumberFormat="1" applyFill="1" applyBorder="1" applyAlignment="1">
      <alignment horizontal="right"/>
      <protection/>
    </xf>
    <xf numFmtId="0" fontId="6" fillId="34" borderId="70" xfId="69" applyNumberFormat="1" applyFill="1" applyBorder="1" applyAlignment="1" quotePrefix="1">
      <alignment horizontal="right"/>
      <protection/>
    </xf>
    <xf numFmtId="164" fontId="5" fillId="43" borderId="65" xfId="70" applyNumberFormat="1" applyFont="1" applyFill="1" applyBorder="1" applyAlignment="1">
      <alignment horizontal="right" vertical="center"/>
      <protection/>
    </xf>
    <xf numFmtId="0" fontId="96" fillId="0" borderId="0" xfId="15" applyNumberFormat="1">
      <alignment horizontal="left"/>
      <protection/>
    </xf>
    <xf numFmtId="0" fontId="110" fillId="0" borderId="0" xfId="59">
      <alignment vertical="top"/>
      <protection/>
    </xf>
    <xf numFmtId="0" fontId="136" fillId="0" borderId="0" xfId="15" applyNumberFormat="1" applyFont="1">
      <alignment horizontal="left"/>
      <protection/>
    </xf>
    <xf numFmtId="164" fontId="5" fillId="43" borderId="66" xfId="70" applyNumberFormat="1" applyFill="1" applyBorder="1" applyAlignment="1">
      <alignment horizontal="right" vertical="center"/>
      <protection/>
    </xf>
    <xf numFmtId="164" fontId="6" fillId="43" borderId="65" xfId="69" applyNumberFormat="1" applyFill="1" applyBorder="1" applyAlignment="1">
      <alignment horizontal="right" vertical="center"/>
      <protection/>
    </xf>
    <xf numFmtId="164" fontId="5" fillId="43" borderId="65" xfId="70" applyNumberFormat="1" applyFill="1" applyBorder="1" applyAlignment="1">
      <alignment horizontal="right" vertical="center"/>
      <protection/>
    </xf>
    <xf numFmtId="164" fontId="6" fillId="43" borderId="69" xfId="69" applyNumberFormat="1" applyFill="1" applyBorder="1" applyAlignment="1">
      <alignment horizontal="right" vertical="center"/>
      <protection/>
    </xf>
    <xf numFmtId="164" fontId="6" fillId="43" borderId="60" xfId="69" applyNumberFormat="1" applyFill="1" applyBorder="1" applyAlignment="1">
      <alignment horizontal="right" vertical="center"/>
      <protection/>
    </xf>
    <xf numFmtId="166" fontId="6" fillId="34" borderId="22" xfId="69" applyNumberFormat="1" applyFill="1" applyBorder="1" applyAlignment="1">
      <alignment horizontal="right"/>
      <protection/>
    </xf>
    <xf numFmtId="166" fontId="6" fillId="34" borderId="60" xfId="69" applyNumberFormat="1" applyFill="1" applyBorder="1" applyAlignment="1">
      <alignment horizontal="right"/>
      <protection/>
    </xf>
    <xf numFmtId="164" fontId="5" fillId="43" borderId="26" xfId="70" applyNumberFormat="1" applyFill="1" applyBorder="1" applyAlignment="1">
      <alignment horizontal="right"/>
      <protection/>
    </xf>
    <xf numFmtId="164" fontId="6" fillId="34" borderId="22" xfId="69" applyNumberFormat="1" applyFill="1" applyBorder="1" applyAlignment="1">
      <alignment horizontal="right"/>
      <protection/>
    </xf>
    <xf numFmtId="164" fontId="6" fillId="34" borderId="82" xfId="69" applyNumberFormat="1" applyFill="1" applyBorder="1" applyAlignment="1">
      <alignment horizontal="right"/>
      <protection/>
    </xf>
    <xf numFmtId="164" fontId="6" fillId="34" borderId="83" xfId="69" applyNumberFormat="1" applyFill="1" applyBorder="1" applyAlignment="1">
      <alignment horizontal="right"/>
      <protection/>
    </xf>
    <xf numFmtId="164" fontId="5" fillId="43" borderId="84" xfId="70" applyNumberFormat="1" applyFill="1" applyBorder="1" applyAlignment="1">
      <alignment horizontal="right"/>
      <protection/>
    </xf>
    <xf numFmtId="165" fontId="6" fillId="34" borderId="45" xfId="69" applyNumberFormat="1" applyFill="1" applyBorder="1" applyAlignment="1">
      <alignment horizontal="right"/>
      <protection/>
    </xf>
    <xf numFmtId="165" fontId="6" fillId="34" borderId="83" xfId="69" applyNumberFormat="1" applyFill="1" applyBorder="1" applyAlignment="1">
      <alignment horizontal="right"/>
      <protection/>
    </xf>
    <xf numFmtId="165" fontId="5" fillId="43" borderId="85" xfId="70" applyNumberFormat="1" applyFill="1" applyBorder="1" applyAlignment="1">
      <alignment horizontal="right"/>
      <protection/>
    </xf>
    <xf numFmtId="164" fontId="6" fillId="34" borderId="23" xfId="71" applyNumberFormat="1" applyFill="1" applyBorder="1" applyAlignment="1">
      <alignment/>
      <protection/>
    </xf>
    <xf numFmtId="0" fontId="5" fillId="42" borderId="12" xfId="69" applyNumberFormat="1" applyFont="1" applyFill="1" applyAlignment="1">
      <alignment/>
      <protection/>
    </xf>
    <xf numFmtId="164" fontId="6" fillId="34" borderId="22" xfId="71" applyNumberFormat="1" applyFill="1" applyBorder="1" applyAlignment="1">
      <alignment horizontal="right"/>
      <protection/>
    </xf>
    <xf numFmtId="164" fontId="6" fillId="34" borderId="38" xfId="71" applyNumberFormat="1" applyFill="1" applyBorder="1" applyAlignment="1">
      <alignment horizontal="right"/>
      <protection/>
    </xf>
    <xf numFmtId="0" fontId="6" fillId="34" borderId="23" xfId="71" applyNumberFormat="1" applyFill="1" applyBorder="1" applyAlignment="1">
      <alignment/>
      <protection/>
    </xf>
    <xf numFmtId="164" fontId="6" fillId="34" borderId="23" xfId="71" applyNumberFormat="1" applyFill="1" applyBorder="1" applyAlignment="1">
      <alignment horizontal="right"/>
      <protection/>
    </xf>
    <xf numFmtId="0" fontId="6" fillId="34" borderId="22" xfId="69" applyNumberFormat="1" applyFill="1" applyBorder="1" applyAlignment="1">
      <alignment horizontal="right"/>
      <protection/>
    </xf>
    <xf numFmtId="164" fontId="6" fillId="34" borderId="37" xfId="71" applyNumberFormat="1" applyFill="1" applyBorder="1" applyAlignment="1">
      <alignment horizontal="right"/>
      <protection/>
    </xf>
    <xf numFmtId="49" fontId="131" fillId="0" borderId="0" xfId="0" applyNumberFormat="1" applyFont="1" applyAlignment="1">
      <alignment horizontal="left" vertical="center"/>
    </xf>
    <xf numFmtId="0" fontId="114" fillId="0" borderId="0" xfId="0" applyFont="1" applyAlignment="1">
      <alignment horizontal="right" vertical="center"/>
    </xf>
    <xf numFmtId="0" fontId="5" fillId="0" borderId="86" xfId="0" applyFont="1" applyBorder="1" applyAlignment="1">
      <alignment/>
    </xf>
    <xf numFmtId="164" fontId="5" fillId="45" borderId="87" xfId="0" applyNumberFormat="1" applyFont="1" applyFill="1" applyBorder="1" applyAlignment="1">
      <alignment horizontal="right"/>
    </xf>
    <xf numFmtId="164" fontId="5" fillId="45" borderId="86" xfId="0" applyNumberFormat="1" applyFont="1" applyFill="1" applyBorder="1" applyAlignment="1">
      <alignment horizontal="right"/>
    </xf>
    <xf numFmtId="0" fontId="6" fillId="46" borderId="86" xfId="0" applyFont="1" applyFill="1" applyBorder="1" applyAlignment="1">
      <alignment/>
    </xf>
    <xf numFmtId="164" fontId="6" fillId="45" borderId="87" xfId="0" applyNumberFormat="1" applyFont="1" applyFill="1" applyBorder="1" applyAlignment="1">
      <alignment horizontal="right"/>
    </xf>
    <xf numFmtId="164" fontId="6" fillId="45" borderId="86" xfId="0" applyNumberFormat="1" applyFont="1" applyFill="1" applyBorder="1" applyAlignment="1">
      <alignment horizontal="right"/>
    </xf>
    <xf numFmtId="0" fontId="6" fillId="46" borderId="34" xfId="0" applyFont="1" applyFill="1" applyBorder="1" applyAlignment="1">
      <alignment/>
    </xf>
    <xf numFmtId="164" fontId="6" fillId="45" borderId="88" xfId="0" applyNumberFormat="1" applyFont="1" applyFill="1" applyBorder="1" applyAlignment="1">
      <alignment horizontal="right"/>
    </xf>
    <xf numFmtId="164" fontId="6" fillId="45" borderId="34" xfId="0" applyNumberFormat="1" applyFont="1" applyFill="1" applyBorder="1" applyAlignment="1">
      <alignment horizontal="right"/>
    </xf>
    <xf numFmtId="164" fontId="5" fillId="47" borderId="87" xfId="0" applyNumberFormat="1" applyFont="1" applyFill="1" applyBorder="1" applyAlignment="1">
      <alignment horizontal="right"/>
    </xf>
    <xf numFmtId="164" fontId="5" fillId="47" borderId="86" xfId="0" applyNumberFormat="1" applyFont="1" applyFill="1" applyBorder="1" applyAlignment="1">
      <alignment horizontal="right"/>
    </xf>
    <xf numFmtId="164" fontId="6" fillId="47" borderId="87" xfId="0" applyNumberFormat="1" applyFont="1" applyFill="1" applyBorder="1" applyAlignment="1">
      <alignment horizontal="right"/>
    </xf>
    <xf numFmtId="164" fontId="6" fillId="47" borderId="86" xfId="0" applyNumberFormat="1" applyFont="1" applyFill="1" applyBorder="1" applyAlignment="1">
      <alignment horizontal="right"/>
    </xf>
    <xf numFmtId="164" fontId="6" fillId="47" borderId="88" xfId="0" applyNumberFormat="1" applyFont="1" applyFill="1" applyBorder="1" applyAlignment="1">
      <alignment horizontal="right"/>
    </xf>
    <xf numFmtId="164" fontId="6" fillId="47" borderId="34" xfId="0" applyNumberFormat="1" applyFont="1" applyFill="1" applyBorder="1" applyAlignment="1">
      <alignment horizontal="right"/>
    </xf>
    <xf numFmtId="164" fontId="6" fillId="43" borderId="23" xfId="71" applyNumberFormat="1" applyFill="1" applyBorder="1" applyAlignment="1">
      <alignment horizontal="right"/>
      <protection/>
    </xf>
    <xf numFmtId="164" fontId="6" fillId="43" borderId="37" xfId="71" applyNumberFormat="1" applyFill="1" applyBorder="1" applyAlignment="1">
      <alignment horizontal="right"/>
      <protection/>
    </xf>
    <xf numFmtId="9" fontId="6" fillId="34" borderId="23" xfId="71" applyNumberFormat="1" applyFill="1" applyBorder="1" applyAlignment="1">
      <alignment horizontal="right"/>
      <protection/>
    </xf>
    <xf numFmtId="0" fontId="114" fillId="0" borderId="8" xfId="0" applyFont="1" applyBorder="1" applyAlignment="1">
      <alignment horizontal="right" vertical="center"/>
    </xf>
    <xf numFmtId="49" fontId="114" fillId="0" borderId="0" xfId="65" applyBorder="1">
      <alignment horizontal="right" vertical="center"/>
      <protection/>
    </xf>
    <xf numFmtId="0" fontId="0" fillId="0" borderId="0" xfId="0" applyAlignment="1">
      <alignment/>
    </xf>
    <xf numFmtId="0" fontId="5" fillId="0" borderId="67" xfId="70" applyNumberFormat="1" applyFont="1" applyFill="1" applyBorder="1" applyAlignment="1">
      <alignment horizontal="left" vertical="center"/>
      <protection/>
    </xf>
    <xf numFmtId="165" fontId="6" fillId="34" borderId="57" xfId="69" applyNumberFormat="1" applyFill="1" applyBorder="1" applyAlignment="1">
      <alignment horizontal="right"/>
      <protection/>
    </xf>
    <xf numFmtId="165" fontId="6" fillId="34" borderId="57" xfId="69" applyNumberFormat="1" applyBorder="1" applyAlignment="1">
      <alignment horizontal="right"/>
      <protection/>
    </xf>
    <xf numFmtId="165" fontId="6" fillId="34" borderId="56" xfId="69" applyNumberFormat="1" applyBorder="1" applyAlignment="1">
      <alignment horizontal="right"/>
      <protection/>
    </xf>
    <xf numFmtId="165" fontId="6" fillId="34" borderId="22" xfId="69" applyNumberFormat="1" applyFill="1" applyBorder="1" applyAlignment="1">
      <alignment horizontal="right"/>
      <protection/>
    </xf>
    <xf numFmtId="166" fontId="6" fillId="43" borderId="22" xfId="69" applyNumberFormat="1" applyFill="1" applyBorder="1" applyAlignment="1">
      <alignment horizontal="right"/>
      <protection/>
    </xf>
    <xf numFmtId="166" fontId="121" fillId="0" borderId="0" xfId="77" applyNumberFormat="1">
      <alignment/>
      <protection/>
    </xf>
    <xf numFmtId="164" fontId="6" fillId="34" borderId="82" xfId="69" applyNumberFormat="1" applyBorder="1" applyAlignment="1">
      <alignment horizontal="right"/>
      <protection/>
    </xf>
    <xf numFmtId="0" fontId="6" fillId="42" borderId="14" xfId="69" applyNumberFormat="1" applyFill="1" applyBorder="1" applyAlignment="1">
      <alignment horizontal="right"/>
      <protection/>
    </xf>
    <xf numFmtId="164" fontId="6" fillId="34" borderId="83" xfId="69" applyNumberFormat="1" applyBorder="1" applyAlignment="1">
      <alignment horizontal="right"/>
      <protection/>
    </xf>
    <xf numFmtId="164" fontId="5" fillId="0" borderId="84" xfId="70" applyNumberFormat="1" applyBorder="1" applyAlignment="1">
      <alignment horizontal="right"/>
      <protection/>
    </xf>
    <xf numFmtId="0" fontId="6" fillId="42" borderId="44" xfId="69" applyNumberFormat="1" applyFill="1" applyBorder="1" applyAlignment="1">
      <alignment horizontal="right"/>
      <protection/>
    </xf>
    <xf numFmtId="165" fontId="6" fillId="34" borderId="45" xfId="69" applyNumberFormat="1" applyBorder="1" applyAlignment="1">
      <alignment horizontal="right"/>
      <protection/>
    </xf>
    <xf numFmtId="165" fontId="6" fillId="34" borderId="83" xfId="69" applyNumberFormat="1" applyBorder="1" applyAlignment="1">
      <alignment horizontal="right"/>
      <protection/>
    </xf>
    <xf numFmtId="0" fontId="5" fillId="41" borderId="34" xfId="70" applyNumberFormat="1" applyFill="1" applyBorder="1" applyAlignment="1">
      <alignment horizontal="right"/>
      <protection/>
    </xf>
    <xf numFmtId="165" fontId="5" fillId="0" borderId="85" xfId="70" applyNumberFormat="1" applyBorder="1" applyAlignment="1">
      <alignment horizontal="right"/>
      <protection/>
    </xf>
    <xf numFmtId="164" fontId="140" fillId="43" borderId="89" xfId="73" applyNumberFormat="1" applyFont="1" applyFill="1" applyBorder="1" applyAlignment="1">
      <alignment horizontal="right"/>
      <protection/>
    </xf>
    <xf numFmtId="0" fontId="5" fillId="46" borderId="12" xfId="0" applyFont="1" applyFill="1" applyBorder="1" applyAlignment="1">
      <alignment/>
    </xf>
    <xf numFmtId="164" fontId="6" fillId="0" borderId="90" xfId="0" applyNumberFormat="1" applyFont="1" applyBorder="1" applyAlignment="1">
      <alignment horizontal="right"/>
    </xf>
    <xf numFmtId="164" fontId="6" fillId="0" borderId="91" xfId="0" applyNumberFormat="1" applyFont="1" applyBorder="1" applyAlignment="1">
      <alignment horizontal="right"/>
    </xf>
    <xf numFmtId="164" fontId="6" fillId="46" borderId="90" xfId="0" applyNumberFormat="1" applyFont="1" applyFill="1" applyBorder="1" applyAlignment="1">
      <alignment horizontal="right"/>
    </xf>
    <xf numFmtId="164" fontId="6" fillId="0" borderId="12" xfId="0" applyNumberFormat="1" applyFont="1" applyBorder="1" applyAlignment="1">
      <alignment horizontal="right"/>
    </xf>
    <xf numFmtId="164" fontId="6" fillId="0" borderId="92" xfId="0" applyNumberFormat="1" applyFont="1" applyBorder="1" applyAlignment="1">
      <alignment horizontal="right"/>
    </xf>
    <xf numFmtId="164" fontId="5" fillId="35" borderId="93" xfId="0" applyNumberFormat="1" applyFont="1" applyFill="1" applyBorder="1" applyAlignment="1">
      <alignment horizontal="right"/>
    </xf>
    <xf numFmtId="164" fontId="5" fillId="35" borderId="47" xfId="0" applyNumberFormat="1" applyFont="1" applyFill="1" applyBorder="1" applyAlignment="1">
      <alignment horizontal="right"/>
    </xf>
    <xf numFmtId="164" fontId="6" fillId="46" borderId="12" xfId="0" applyNumberFormat="1" applyFont="1" applyFill="1" applyBorder="1" applyAlignment="1">
      <alignment horizontal="right"/>
    </xf>
    <xf numFmtId="164" fontId="6" fillId="46" borderId="94" xfId="0" applyNumberFormat="1" applyFont="1" applyFill="1" applyBorder="1" applyAlignment="1">
      <alignment horizontal="right"/>
    </xf>
    <xf numFmtId="164" fontId="6" fillId="46" borderId="0" xfId="0" applyNumberFormat="1" applyFont="1" applyFill="1" applyAlignment="1">
      <alignment horizontal="right"/>
    </xf>
    <xf numFmtId="0" fontId="34" fillId="46" borderId="12" xfId="0" applyFont="1" applyFill="1" applyBorder="1" applyAlignment="1">
      <alignment/>
    </xf>
    <xf numFmtId="164" fontId="6" fillId="34" borderId="12" xfId="69" applyNumberFormat="1" applyFont="1" applyAlignment="1">
      <alignment horizontal="right"/>
      <protection/>
    </xf>
    <xf numFmtId="0" fontId="6" fillId="34" borderId="12" xfId="69" applyNumberFormat="1" applyFont="1" applyAlignment="1">
      <alignment/>
      <protection/>
    </xf>
    <xf numFmtId="164" fontId="6" fillId="34" borderId="23" xfId="69" applyNumberFormat="1" applyFont="1" applyBorder="1" applyAlignment="1">
      <alignment horizontal="right"/>
      <protection/>
    </xf>
    <xf numFmtId="164" fontId="6" fillId="34" borderId="22" xfId="69" applyNumberFormat="1" applyFont="1" applyBorder="1" applyAlignment="1">
      <alignment horizontal="right"/>
      <protection/>
    </xf>
    <xf numFmtId="0" fontId="6" fillId="34" borderId="0" xfId="69" applyNumberFormat="1" applyFont="1" applyBorder="1" applyAlignment="1">
      <alignment/>
      <protection/>
    </xf>
    <xf numFmtId="164" fontId="6" fillId="34" borderId="37" xfId="69" applyNumberFormat="1" applyFont="1" applyBorder="1" applyAlignment="1">
      <alignment horizontal="right"/>
      <protection/>
    </xf>
    <xf numFmtId="164" fontId="6" fillId="34" borderId="38" xfId="69" applyNumberFormat="1" applyFont="1" applyBorder="1" applyAlignment="1">
      <alignment horizontal="right"/>
      <protection/>
    </xf>
    <xf numFmtId="164" fontId="6" fillId="34" borderId="0" xfId="69" applyNumberFormat="1" applyFont="1" applyBorder="1" applyAlignment="1">
      <alignment horizontal="right"/>
      <protection/>
    </xf>
    <xf numFmtId="164" fontId="5" fillId="35" borderId="47" xfId="72" applyFont="1" applyBorder="1" applyAlignment="1">
      <alignment/>
      <protection/>
    </xf>
    <xf numFmtId="0" fontId="6" fillId="46" borderId="12" xfId="0" applyFont="1" applyFill="1" applyBorder="1" applyAlignment="1">
      <alignment/>
    </xf>
    <xf numFmtId="0" fontId="6" fillId="0" borderId="92" xfId="0" applyFont="1" applyBorder="1" applyAlignment="1">
      <alignment/>
    </xf>
    <xf numFmtId="164" fontId="5" fillId="35" borderId="14" xfId="0" applyNumberFormat="1" applyFont="1" applyFill="1" applyBorder="1" applyAlignment="1">
      <alignment/>
    </xf>
    <xf numFmtId="0" fontId="6" fillId="46" borderId="0" xfId="0" applyFont="1" applyFill="1" applyAlignment="1">
      <alignment/>
    </xf>
    <xf numFmtId="164" fontId="5" fillId="35" borderId="47" xfId="0" applyNumberFormat="1" applyFont="1" applyFill="1" applyBorder="1" applyAlignment="1">
      <alignment/>
    </xf>
    <xf numFmtId="0" fontId="0" fillId="0" borderId="0" xfId="0" applyAlignment="1">
      <alignment/>
    </xf>
    <xf numFmtId="0" fontId="96" fillId="0" borderId="0" xfId="15" applyNumberFormat="1">
      <alignment horizontal="left"/>
      <protection/>
    </xf>
    <xf numFmtId="0" fontId="110" fillId="0" borderId="0" xfId="59">
      <alignment vertical="top"/>
      <protection/>
    </xf>
    <xf numFmtId="0" fontId="0" fillId="0" borderId="0" xfId="0" applyAlignment="1">
      <alignment/>
    </xf>
    <xf numFmtId="0" fontId="0" fillId="0" borderId="0" xfId="0" applyAlignment="1">
      <alignment/>
    </xf>
    <xf numFmtId="9" fontId="6" fillId="0" borderId="22" xfId="71" applyNumberFormat="1" applyFill="1" applyBorder="1" applyAlignment="1">
      <alignment horizontal="right" vertical="center"/>
      <protection/>
    </xf>
    <xf numFmtId="9" fontId="117" fillId="36" borderId="40" xfId="73" applyNumberFormat="1" applyBorder="1" applyAlignment="1">
      <alignment horizontal="right"/>
      <protection/>
    </xf>
    <xf numFmtId="3" fontId="6" fillId="34" borderId="23" xfId="71" applyFill="1" applyBorder="1" applyAlignment="1">
      <alignment horizontal="right"/>
      <protection/>
    </xf>
    <xf numFmtId="3" fontId="6" fillId="0" borderId="23" xfId="71" applyFill="1" applyBorder="1" applyAlignment="1">
      <alignment horizontal="right"/>
      <protection/>
    </xf>
    <xf numFmtId="3" fontId="6" fillId="34" borderId="37" xfId="71" applyFill="1" applyBorder="1" applyAlignment="1">
      <alignment horizontal="right"/>
      <protection/>
    </xf>
    <xf numFmtId="3" fontId="6" fillId="0" borderId="37" xfId="71" applyFill="1" applyBorder="1" applyAlignment="1">
      <alignment horizontal="right"/>
      <protection/>
    </xf>
    <xf numFmtId="3" fontId="117" fillId="36" borderId="39" xfId="73" applyNumberFormat="1" applyBorder="1" applyAlignment="1">
      <alignment horizontal="right"/>
      <protection/>
    </xf>
    <xf numFmtId="0" fontId="5" fillId="35" borderId="47" xfId="72" applyNumberFormat="1" applyFont="1" applyBorder="1" applyAlignment="1">
      <alignment/>
      <protection/>
    </xf>
    <xf numFmtId="167" fontId="117" fillId="36" borderId="39" xfId="73" applyNumberFormat="1" applyBorder="1" applyAlignment="1">
      <alignment horizontal="right"/>
      <protection/>
    </xf>
    <xf numFmtId="167" fontId="117" fillId="36" borderId="40" xfId="73" applyNumberFormat="1" applyBorder="1" applyAlignment="1">
      <alignment horizontal="right"/>
      <protection/>
    </xf>
    <xf numFmtId="0" fontId="6" fillId="34" borderId="23" xfId="71" applyNumberFormat="1" applyFill="1" applyBorder="1" applyAlignment="1">
      <alignment horizontal="right"/>
      <protection/>
    </xf>
    <xf numFmtId="0" fontId="6" fillId="0" borderId="23" xfId="71" applyNumberFormat="1" applyFill="1" applyBorder="1" applyAlignment="1">
      <alignment horizontal="right"/>
      <protection/>
    </xf>
    <xf numFmtId="9" fontId="117" fillId="36" borderId="39" xfId="73" applyNumberFormat="1" applyBorder="1" applyAlignment="1">
      <alignment horizontal="right"/>
      <protection/>
    </xf>
    <xf numFmtId="49" fontId="114" fillId="0" borderId="8" xfId="0" applyNumberFormat="1" applyFont="1" applyBorder="1" applyAlignment="1">
      <alignment horizontal="left" vertical="center"/>
    </xf>
    <xf numFmtId="0" fontId="6" fillId="46" borderId="0" xfId="0" applyFont="1" applyFill="1" applyBorder="1" applyAlignment="1">
      <alignment/>
    </xf>
    <xf numFmtId="0" fontId="0" fillId="0" borderId="0" xfId="0" applyAlignment="1">
      <alignment/>
    </xf>
    <xf numFmtId="0" fontId="0" fillId="0" borderId="0" xfId="0" applyAlignment="1">
      <alignment/>
    </xf>
    <xf numFmtId="0" fontId="0" fillId="0" borderId="0" xfId="0" applyAlignment="1">
      <alignment/>
    </xf>
    <xf numFmtId="49" fontId="137" fillId="0" borderId="37" xfId="65" applyFont="1" applyBorder="1">
      <alignment horizontal="right" vertical="center"/>
      <protection/>
    </xf>
    <xf numFmtId="0" fontId="137" fillId="0" borderId="38" xfId="65" applyNumberFormat="1" applyFont="1" applyBorder="1">
      <alignment horizontal="right" vertical="center"/>
      <protection/>
    </xf>
    <xf numFmtId="0" fontId="5" fillId="46" borderId="0" xfId="0" applyFont="1" applyFill="1" applyBorder="1" applyAlignment="1">
      <alignment/>
    </xf>
    <xf numFmtId="0" fontId="6" fillId="46" borderId="0" xfId="86" applyNumberFormat="1" applyFont="1" applyFill="1" applyBorder="1" applyAlignment="1">
      <alignment/>
    </xf>
    <xf numFmtId="0" fontId="110" fillId="0" borderId="0" xfId="0" applyFont="1" applyAlignment="1">
      <alignment wrapText="1"/>
    </xf>
    <xf numFmtId="0" fontId="137" fillId="0" borderId="0" xfId="65" applyNumberFormat="1" applyFont="1" applyBorder="1">
      <alignment horizontal="right" vertical="center"/>
      <protection/>
    </xf>
    <xf numFmtId="49" fontId="137" fillId="0" borderId="0" xfId="65" applyFont="1" applyBorder="1">
      <alignment horizontal="right" vertical="center"/>
      <protection/>
    </xf>
    <xf numFmtId="49" fontId="138" fillId="0" borderId="0" xfId="65" applyFont="1" applyBorder="1" applyAlignment="1">
      <alignment horizontal="center" vertical="center"/>
      <protection/>
    </xf>
    <xf numFmtId="49" fontId="140" fillId="0" borderId="8" xfId="73" applyFont="1" applyFill="1" applyAlignment="1">
      <alignment/>
      <protection/>
    </xf>
    <xf numFmtId="0" fontId="110" fillId="0" borderId="0" xfId="59">
      <alignment vertical="top"/>
      <protection/>
    </xf>
    <xf numFmtId="0" fontId="0" fillId="0" borderId="0" xfId="0" applyAlignment="1">
      <alignment/>
    </xf>
    <xf numFmtId="0" fontId="110" fillId="0" borderId="0" xfId="59">
      <alignment vertical="top"/>
      <protection/>
    </xf>
    <xf numFmtId="0" fontId="110" fillId="0" borderId="0" xfId="59" applyFont="1" applyFill="1">
      <alignment vertical="top"/>
      <protection/>
    </xf>
    <xf numFmtId="164" fontId="6" fillId="47" borderId="95" xfId="0" applyNumberFormat="1" applyFont="1" applyFill="1" applyBorder="1" applyAlignment="1">
      <alignment horizontal="right"/>
    </xf>
    <xf numFmtId="164" fontId="6" fillId="47" borderId="67" xfId="0" applyNumberFormat="1" applyFont="1" applyFill="1" applyBorder="1" applyAlignment="1">
      <alignment horizontal="right"/>
    </xf>
    <xf numFmtId="164" fontId="6" fillId="45" borderId="95" xfId="0" applyNumberFormat="1" applyFont="1" applyFill="1" applyBorder="1" applyAlignment="1">
      <alignment horizontal="right"/>
    </xf>
    <xf numFmtId="164" fontId="6" fillId="45" borderId="67" xfId="0" applyNumberFormat="1" applyFont="1" applyFill="1" applyBorder="1" applyAlignment="1">
      <alignment horizontal="right"/>
    </xf>
    <xf numFmtId="166" fontId="6" fillId="42" borderId="96" xfId="71" applyNumberFormat="1" applyFill="1" applyBorder="1" applyAlignment="1">
      <alignment horizontal="right"/>
      <protection/>
    </xf>
    <xf numFmtId="166" fontId="6" fillId="42" borderId="97" xfId="71" applyNumberFormat="1" applyFill="1" applyBorder="1" applyAlignment="1">
      <alignment horizontal="right"/>
      <protection/>
    </xf>
    <xf numFmtId="166" fontId="6" fillId="42" borderId="98" xfId="71" applyNumberFormat="1" applyFill="1" applyBorder="1" applyAlignment="1">
      <alignment horizontal="right"/>
      <protection/>
    </xf>
    <xf numFmtId="164" fontId="140" fillId="43" borderId="36" xfId="73" applyNumberFormat="1" applyFont="1" applyFill="1" applyBorder="1" applyAlignment="1">
      <alignment horizontal="right"/>
      <protection/>
    </xf>
    <xf numFmtId="164" fontId="6" fillId="34" borderId="43" xfId="71" applyNumberFormat="1" applyFill="1" applyBorder="1" applyAlignment="1">
      <alignment horizontal="right"/>
      <protection/>
    </xf>
    <xf numFmtId="0" fontId="5" fillId="42" borderId="23" xfId="69" applyNumberFormat="1" applyFont="1" applyFill="1" applyBorder="1" applyAlignment="1">
      <alignment/>
      <protection/>
    </xf>
    <xf numFmtId="0" fontId="137" fillId="0" borderId="21" xfId="65" applyNumberFormat="1" applyFont="1" applyBorder="1">
      <alignment horizontal="right" vertical="center"/>
      <protection/>
    </xf>
    <xf numFmtId="49" fontId="131" fillId="0" borderId="99" xfId="65" applyFont="1" applyBorder="1" applyAlignment="1">
      <alignment horizontal="left" vertical="center"/>
      <protection/>
    </xf>
    <xf numFmtId="49" fontId="129" fillId="0" borderId="99" xfId="65" applyFont="1" applyBorder="1" applyAlignment="1">
      <alignment horizontal="left" vertical="center"/>
      <protection/>
    </xf>
    <xf numFmtId="0" fontId="114" fillId="0" borderId="21" xfId="0" applyFont="1" applyBorder="1" applyAlignment="1">
      <alignment horizontal="right" vertical="center"/>
    </xf>
    <xf numFmtId="0" fontId="114" fillId="0" borderId="21" xfId="65" applyNumberFormat="1" applyFont="1" applyBorder="1">
      <alignment horizontal="right" vertical="center"/>
      <protection/>
    </xf>
    <xf numFmtId="9" fontId="6" fillId="34" borderId="23" xfId="71" applyNumberFormat="1" applyFill="1" applyBorder="1" applyAlignment="1">
      <alignment horizontal="right" vertical="center"/>
      <protection/>
    </xf>
    <xf numFmtId="9" fontId="6" fillId="34" borderId="37" xfId="71" applyNumberFormat="1" applyFill="1" applyBorder="1" applyAlignment="1">
      <alignment horizontal="right"/>
      <protection/>
    </xf>
    <xf numFmtId="0" fontId="5" fillId="42" borderId="22" xfId="69" applyNumberFormat="1" applyFont="1" applyFill="1" applyBorder="1" applyAlignment="1">
      <alignment/>
      <protection/>
    </xf>
    <xf numFmtId="0" fontId="6" fillId="42" borderId="22" xfId="69" applyNumberFormat="1" applyFill="1" applyBorder="1" applyAlignment="1">
      <alignment horizontal="right"/>
      <protection/>
    </xf>
    <xf numFmtId="9" fontId="6" fillId="42" borderId="22" xfId="69" applyNumberFormat="1" applyFill="1" applyBorder="1" applyAlignment="1">
      <alignment horizontal="right"/>
      <protection/>
    </xf>
    <xf numFmtId="9" fontId="6" fillId="42" borderId="38" xfId="69" applyNumberFormat="1" applyFill="1" applyBorder="1" applyAlignment="1">
      <alignment horizontal="right"/>
      <protection/>
    </xf>
    <xf numFmtId="0" fontId="5" fillId="42" borderId="57" xfId="69" applyNumberFormat="1" applyFont="1" applyFill="1" applyBorder="1" applyAlignment="1">
      <alignment/>
      <protection/>
    </xf>
    <xf numFmtId="164" fontId="6" fillId="42" borderId="23" xfId="69" applyNumberFormat="1" applyFill="1" applyBorder="1" applyAlignment="1">
      <alignment horizontal="right"/>
      <protection/>
    </xf>
    <xf numFmtId="164" fontId="6" fillId="42" borderId="37" xfId="69" applyNumberFormat="1" applyFill="1" applyBorder="1" applyAlignment="1">
      <alignment horizontal="right"/>
      <protection/>
    </xf>
    <xf numFmtId="164" fontId="6" fillId="42" borderId="100" xfId="69" applyNumberFormat="1" applyFill="1" applyBorder="1" applyAlignment="1">
      <alignment horizontal="right"/>
      <protection/>
    </xf>
    <xf numFmtId="164" fontId="117" fillId="36" borderId="40" xfId="73" applyNumberFormat="1" applyFont="1" applyBorder="1" applyAlignment="1">
      <alignment horizontal="right"/>
      <protection/>
    </xf>
    <xf numFmtId="37" fontId="5" fillId="42" borderId="23" xfId="69" applyNumberFormat="1" applyFont="1" applyFill="1" applyBorder="1" applyAlignment="1">
      <alignment/>
      <protection/>
    </xf>
    <xf numFmtId="37" fontId="5" fillId="42" borderId="12" xfId="69" applyNumberFormat="1" applyFont="1" applyFill="1" applyAlignment="1">
      <alignment/>
      <protection/>
    </xf>
    <xf numFmtId="37" fontId="6" fillId="34" borderId="22" xfId="69" applyNumberFormat="1" applyBorder="1" applyAlignment="1">
      <alignment horizontal="right"/>
      <protection/>
    </xf>
    <xf numFmtId="37" fontId="6" fillId="34" borderId="38" xfId="69" applyNumberFormat="1" applyBorder="1" applyAlignment="1">
      <alignment horizontal="right"/>
      <protection/>
    </xf>
    <xf numFmtId="37" fontId="6" fillId="0" borderId="23" xfId="71" applyNumberFormat="1" applyFill="1" applyBorder="1" applyAlignment="1">
      <alignment horizontal="right"/>
      <protection/>
    </xf>
    <xf numFmtId="37" fontId="6" fillId="34" borderId="57" xfId="69" applyNumberFormat="1" applyBorder="1" applyAlignment="1">
      <alignment/>
      <protection/>
    </xf>
    <xf numFmtId="37" fontId="6" fillId="0" borderId="37" xfId="71" applyNumberFormat="1" applyFill="1" applyBorder="1" applyAlignment="1">
      <alignment horizontal="right"/>
      <protection/>
    </xf>
    <xf numFmtId="37" fontId="6" fillId="34" borderId="56" xfId="71" applyNumberFormat="1" applyFill="1" applyBorder="1" applyAlignment="1">
      <alignment/>
      <protection/>
    </xf>
    <xf numFmtId="37" fontId="6" fillId="0" borderId="56" xfId="71" applyNumberFormat="1" applyFill="1" applyBorder="1" applyAlignment="1">
      <alignment/>
      <protection/>
    </xf>
    <xf numFmtId="37" fontId="6" fillId="34" borderId="23" xfId="71" applyNumberFormat="1" applyFill="1" applyBorder="1" applyAlignment="1">
      <alignment horizontal="right"/>
      <protection/>
    </xf>
    <xf numFmtId="37" fontId="6" fillId="34" borderId="37" xfId="71" applyNumberFormat="1" applyFill="1" applyBorder="1" applyAlignment="1">
      <alignment horizontal="right"/>
      <protection/>
    </xf>
    <xf numFmtId="37" fontId="6" fillId="34" borderId="56" xfId="71" applyNumberFormat="1" applyFill="1" applyBorder="1" applyAlignment="1">
      <alignment horizontal="right"/>
      <protection/>
    </xf>
    <xf numFmtId="37" fontId="6" fillId="0" borderId="56" xfId="71" applyNumberFormat="1" applyFill="1" applyBorder="1" applyAlignment="1">
      <alignment horizontal="right"/>
      <protection/>
    </xf>
    <xf numFmtId="37" fontId="6" fillId="34" borderId="57" xfId="69" applyNumberFormat="1" applyBorder="1" applyAlignment="1">
      <alignment horizontal="right"/>
      <protection/>
    </xf>
    <xf numFmtId="37" fontId="5" fillId="34" borderId="63" xfId="69" applyNumberFormat="1" applyFont="1" applyBorder="1" applyAlignment="1">
      <alignment horizontal="right"/>
      <protection/>
    </xf>
    <xf numFmtId="37" fontId="5" fillId="34" borderId="101" xfId="0" applyNumberFormat="1" applyFont="1" applyFill="1" applyBorder="1" applyAlignment="1">
      <alignment horizontal="right"/>
    </xf>
    <xf numFmtId="37" fontId="5" fillId="0" borderId="101" xfId="0" applyNumberFormat="1" applyFont="1" applyFill="1" applyBorder="1" applyAlignment="1">
      <alignment horizontal="right"/>
    </xf>
    <xf numFmtId="37" fontId="6" fillId="30" borderId="90" xfId="51" applyNumberFormat="1" applyBorder="1">
      <alignment horizontal="right" vertical="center"/>
    </xf>
    <xf numFmtId="37" fontId="6" fillId="30" borderId="102" xfId="51" applyNumberFormat="1" applyBorder="1">
      <alignment horizontal="right" vertical="center"/>
    </xf>
    <xf numFmtId="37" fontId="6" fillId="30" borderId="94" xfId="51" applyNumberFormat="1" applyBorder="1">
      <alignment horizontal="right" vertical="center"/>
    </xf>
    <xf numFmtId="37" fontId="140" fillId="41" borderId="8" xfId="73" applyNumberFormat="1" applyFont="1" applyFill="1" applyAlignment="1">
      <alignment horizontal="right" vertical="center"/>
      <protection/>
    </xf>
    <xf numFmtId="167" fontId="6" fillId="34" borderId="23" xfId="71" applyNumberFormat="1" applyFill="1" applyBorder="1" applyAlignment="1">
      <alignment horizontal="right"/>
      <protection/>
    </xf>
    <xf numFmtId="167" fontId="6" fillId="0" borderId="23" xfId="71" applyNumberFormat="1" applyFill="1" applyBorder="1" applyAlignment="1">
      <alignment horizontal="right"/>
      <protection/>
    </xf>
    <xf numFmtId="167" fontId="6" fillId="34" borderId="22" xfId="69" applyNumberFormat="1" applyBorder="1" applyAlignment="1">
      <alignment horizontal="right"/>
      <protection/>
    </xf>
    <xf numFmtId="167" fontId="6" fillId="34" borderId="37" xfId="71" applyNumberFormat="1" applyFill="1" applyBorder="1" applyAlignment="1">
      <alignment horizontal="right"/>
      <protection/>
    </xf>
    <xf numFmtId="167" fontId="6" fillId="0" borderId="37" xfId="71" applyNumberFormat="1" applyFill="1" applyBorder="1" applyAlignment="1">
      <alignment horizontal="right"/>
      <protection/>
    </xf>
    <xf numFmtId="167" fontId="6" fillId="34" borderId="38" xfId="69" applyNumberFormat="1" applyBorder="1" applyAlignment="1">
      <alignment horizontal="right"/>
      <protection/>
    </xf>
    <xf numFmtId="0" fontId="6" fillId="34" borderId="22" xfId="71" applyNumberFormat="1" applyFill="1" applyBorder="1" applyAlignment="1">
      <alignment horizontal="right"/>
      <protection/>
    </xf>
    <xf numFmtId="164" fontId="6" fillId="0" borderId="52" xfId="70" applyNumberFormat="1" applyFont="1" applyBorder="1" applyAlignment="1">
      <alignment horizontal="right"/>
      <protection/>
    </xf>
    <xf numFmtId="37" fontId="5" fillId="30" borderId="67" xfId="51" applyNumberFormat="1" applyFont="1" applyBorder="1">
      <alignment horizontal="right" vertical="center"/>
    </xf>
    <xf numFmtId="37" fontId="6" fillId="30" borderId="67" xfId="51" applyNumberFormat="1" applyBorder="1">
      <alignment horizontal="right" vertical="center"/>
    </xf>
    <xf numFmtId="37" fontId="5" fillId="30" borderId="54" xfId="51" applyNumberFormat="1" applyFont="1" applyBorder="1">
      <alignment horizontal="right" vertical="center"/>
    </xf>
    <xf numFmtId="37" fontId="5" fillId="30" borderId="67" xfId="51" applyNumberFormat="1" applyFont="1" applyBorder="1" applyAlignment="1">
      <alignment horizontal="right" vertical="center"/>
    </xf>
    <xf numFmtId="164" fontId="5" fillId="30" borderId="67" xfId="51" applyNumberFormat="1" applyFont="1" applyBorder="1">
      <alignment horizontal="right" vertical="center"/>
    </xf>
    <xf numFmtId="164" fontId="135" fillId="0" borderId="0" xfId="0" applyNumberFormat="1" applyFont="1" applyAlignment="1">
      <alignment/>
    </xf>
    <xf numFmtId="164" fontId="6" fillId="30" borderId="67" xfId="51" applyNumberFormat="1" applyBorder="1">
      <alignment horizontal="right" vertical="center"/>
    </xf>
    <xf numFmtId="164" fontId="6" fillId="30" borderId="68" xfId="51" applyNumberFormat="1" applyBorder="1">
      <alignment horizontal="right" vertical="center"/>
    </xf>
    <xf numFmtId="164" fontId="6" fillId="30" borderId="59" xfId="51" applyNumberFormat="1" applyBorder="1">
      <alignment horizontal="right" vertical="center"/>
    </xf>
    <xf numFmtId="164" fontId="5" fillId="41" borderId="25" xfId="70" applyNumberFormat="1" applyFill="1" applyBorder="1" applyAlignment="1">
      <alignment horizontal="right"/>
      <protection/>
    </xf>
    <xf numFmtId="164" fontId="6" fillId="42" borderId="12" xfId="69" applyNumberFormat="1" applyFill="1" applyAlignment="1">
      <alignment horizontal="right"/>
      <protection/>
    </xf>
    <xf numFmtId="164" fontId="6" fillId="42" borderId="32" xfId="69" applyNumberFormat="1" applyFill="1" applyBorder="1" applyAlignment="1">
      <alignment horizontal="right"/>
      <protection/>
    </xf>
    <xf numFmtId="164" fontId="6" fillId="42" borderId="14" xfId="69" applyNumberFormat="1" applyFill="1" applyBorder="1" applyAlignment="1">
      <alignment horizontal="right"/>
      <protection/>
    </xf>
    <xf numFmtId="164" fontId="5" fillId="41" borderId="33" xfId="70" applyNumberFormat="1" applyFill="1" applyBorder="1" applyAlignment="1">
      <alignment horizontal="right"/>
      <protection/>
    </xf>
    <xf numFmtId="164" fontId="6" fillId="42" borderId="0" xfId="69" applyNumberFormat="1" applyFill="1" applyBorder="1" applyAlignment="1">
      <alignment horizontal="right"/>
      <protection/>
    </xf>
    <xf numFmtId="164" fontId="142" fillId="36" borderId="39" xfId="73" applyNumberFormat="1" applyFont="1" applyBorder="1" applyAlignment="1">
      <alignment horizontal="right"/>
      <protection/>
    </xf>
    <xf numFmtId="164" fontId="5" fillId="42" borderId="23" xfId="69" applyNumberFormat="1" applyFont="1" applyFill="1" applyBorder="1" applyAlignment="1">
      <alignment horizontal="right"/>
      <protection/>
    </xf>
    <xf numFmtId="164" fontId="117" fillId="36" borderId="39" xfId="73" applyNumberFormat="1" applyFont="1" applyBorder="1" applyAlignment="1">
      <alignment horizontal="right"/>
      <protection/>
    </xf>
    <xf numFmtId="164" fontId="117" fillId="36" borderId="35" xfId="73" applyNumberFormat="1" applyFont="1" applyBorder="1" applyAlignment="1">
      <alignment horizontal="right"/>
      <protection/>
    </xf>
    <xf numFmtId="164" fontId="6" fillId="42" borderId="103" xfId="69" applyNumberFormat="1" applyFill="1" applyBorder="1" applyAlignment="1">
      <alignment horizontal="right"/>
      <protection/>
    </xf>
    <xf numFmtId="164" fontId="140" fillId="41" borderId="8" xfId="73" applyNumberFormat="1" applyFont="1" applyFill="1" applyBorder="1" applyAlignment="1">
      <alignment horizontal="right"/>
      <protection/>
    </xf>
    <xf numFmtId="164" fontId="5" fillId="35" borderId="44" xfId="72" applyNumberFormat="1" applyBorder="1" applyAlignment="1">
      <alignment horizontal="right"/>
      <protection/>
    </xf>
    <xf numFmtId="164" fontId="5" fillId="35" borderId="46" xfId="72" applyNumberFormat="1" applyBorder="1" applyAlignment="1">
      <alignment horizontal="right"/>
      <protection/>
    </xf>
    <xf numFmtId="164" fontId="5" fillId="35" borderId="44" xfId="72" applyNumberFormat="1" applyFont="1" applyBorder="1" applyAlignment="1">
      <alignment horizontal="right"/>
      <protection/>
    </xf>
    <xf numFmtId="164" fontId="5" fillId="35" borderId="45" xfId="72" applyNumberFormat="1" applyFont="1" applyBorder="1" applyAlignment="1">
      <alignment horizontal="right"/>
      <protection/>
    </xf>
    <xf numFmtId="164" fontId="5" fillId="35" borderId="46" xfId="72" applyNumberFormat="1" applyFont="1" applyBorder="1" applyAlignment="1">
      <alignment horizontal="right"/>
      <protection/>
    </xf>
    <xf numFmtId="164" fontId="5" fillId="35" borderId="47" xfId="72" applyNumberFormat="1" applyBorder="1" applyAlignment="1">
      <alignment horizontal="right"/>
      <protection/>
    </xf>
    <xf numFmtId="164" fontId="5" fillId="42" borderId="12" xfId="69" applyNumberFormat="1" applyFont="1" applyFill="1" applyAlignment="1">
      <alignment/>
      <protection/>
    </xf>
    <xf numFmtId="164" fontId="117" fillId="36" borderId="8" xfId="73" applyNumberFormat="1" applyAlignment="1">
      <alignment horizontal="right"/>
      <protection/>
    </xf>
    <xf numFmtId="164" fontId="5" fillId="0" borderId="13" xfId="70" applyNumberFormat="1" applyAlignment="1">
      <alignment horizontal="left"/>
      <protection/>
    </xf>
    <xf numFmtId="164" fontId="5" fillId="42" borderId="47" xfId="72" applyNumberFormat="1" applyFill="1" applyBorder="1" applyAlignment="1">
      <alignment horizontal="right"/>
      <protection/>
    </xf>
    <xf numFmtId="164" fontId="5" fillId="42" borderId="12" xfId="69" applyNumberFormat="1" applyFont="1" applyFill="1" applyAlignment="1">
      <alignment horizontal="right"/>
      <protection/>
    </xf>
    <xf numFmtId="164" fontId="5" fillId="41" borderId="0" xfId="72" applyNumberFormat="1" applyFill="1" applyBorder="1" applyAlignment="1">
      <alignment/>
      <protection/>
    </xf>
    <xf numFmtId="164" fontId="5" fillId="0" borderId="66" xfId="72" applyNumberFormat="1" applyFill="1" applyBorder="1" applyAlignment="1">
      <alignment horizontal="right"/>
      <protection/>
    </xf>
    <xf numFmtId="164" fontId="5" fillId="41" borderId="55" xfId="72" applyNumberFormat="1" applyFill="1" applyBorder="1" applyAlignment="1">
      <alignment horizontal="right"/>
      <protection/>
    </xf>
    <xf numFmtId="164" fontId="5" fillId="43" borderId="104" xfId="72" applyNumberFormat="1" applyFill="1" applyBorder="1" applyAlignment="1">
      <alignment horizontal="right"/>
      <protection/>
    </xf>
    <xf numFmtId="164" fontId="5" fillId="0" borderId="104" xfId="72" applyNumberFormat="1" applyFill="1" applyBorder="1" applyAlignment="1">
      <alignment horizontal="right"/>
      <protection/>
    </xf>
    <xf numFmtId="164" fontId="140" fillId="0" borderId="0" xfId="0" applyNumberFormat="1" applyFont="1" applyAlignment="1">
      <alignment horizontal="right"/>
    </xf>
    <xf numFmtId="164" fontId="5" fillId="0" borderId="13" xfId="70" applyNumberFormat="1" applyAlignment="1">
      <alignment horizontal="right"/>
      <protection/>
    </xf>
    <xf numFmtId="164" fontId="140" fillId="0" borderId="8" xfId="65" applyNumberFormat="1" applyFont="1">
      <alignment horizontal="right" vertical="center"/>
      <protection/>
    </xf>
    <xf numFmtId="164" fontId="5" fillId="42" borderId="23" xfId="69" applyNumberFormat="1" applyFont="1" applyFill="1" applyBorder="1" applyAlignment="1">
      <alignment/>
      <protection/>
    </xf>
    <xf numFmtId="164" fontId="6" fillId="41" borderId="105" xfId="69" applyNumberFormat="1" applyFill="1" applyBorder="1" applyAlignment="1">
      <alignment horizontal="right"/>
      <protection/>
    </xf>
    <xf numFmtId="164" fontId="6" fillId="41" borderId="23" xfId="69" applyNumberFormat="1" applyFill="1" applyBorder="1" applyAlignment="1">
      <alignment horizontal="right"/>
      <protection/>
    </xf>
    <xf numFmtId="164" fontId="6" fillId="42" borderId="106" xfId="69" applyNumberFormat="1" applyFill="1" applyBorder="1" applyAlignment="1">
      <alignment horizontal="right"/>
      <protection/>
    </xf>
    <xf numFmtId="164" fontId="117" fillId="36" borderId="21" xfId="73" applyNumberFormat="1" applyBorder="1" applyAlignment="1">
      <alignment horizontal="right"/>
      <protection/>
    </xf>
    <xf numFmtId="164" fontId="5" fillId="42" borderId="56" xfId="69" applyNumberFormat="1" applyFont="1" applyFill="1" applyBorder="1" applyAlignment="1">
      <alignment/>
      <protection/>
    </xf>
    <xf numFmtId="164" fontId="138" fillId="36" borderId="107" xfId="73" applyNumberFormat="1" applyFont="1" applyBorder="1" applyAlignment="1">
      <alignment horizontal="right"/>
      <protection/>
    </xf>
    <xf numFmtId="164" fontId="5" fillId="35" borderId="44" xfId="72" applyNumberFormat="1" applyBorder="1" applyAlignment="1">
      <alignment horizontal="right"/>
      <protection/>
    </xf>
    <xf numFmtId="164" fontId="6" fillId="35" borderId="44" xfId="72" applyNumberFormat="1" applyFont="1" applyBorder="1" applyAlignment="1">
      <alignment horizontal="right"/>
      <protection/>
    </xf>
    <xf numFmtId="164" fontId="5" fillId="35" borderId="108" xfId="72" applyNumberFormat="1" applyBorder="1" applyAlignment="1">
      <alignment horizontal="right"/>
      <protection/>
    </xf>
    <xf numFmtId="164" fontId="6" fillId="34" borderId="22" xfId="71" applyNumberFormat="1" applyFill="1" applyBorder="1" applyAlignment="1">
      <alignment/>
      <protection/>
    </xf>
    <xf numFmtId="164" fontId="6" fillId="0" borderId="22" xfId="71" applyNumberFormat="1" applyFill="1" applyBorder="1" applyAlignment="1">
      <alignment/>
      <protection/>
    </xf>
    <xf numFmtId="164" fontId="6" fillId="34" borderId="22" xfId="69" applyNumberFormat="1" applyBorder="1" applyAlignment="1">
      <alignment/>
      <protection/>
    </xf>
    <xf numFmtId="164" fontId="117" fillId="36" borderId="58" xfId="73" applyNumberFormat="1" applyBorder="1" applyAlignment="1">
      <alignment horizontal="right"/>
      <protection/>
    </xf>
    <xf numFmtId="164" fontId="117" fillId="36" borderId="109" xfId="73" applyNumberFormat="1" applyBorder="1" applyAlignment="1">
      <alignment horizontal="right"/>
      <protection/>
    </xf>
    <xf numFmtId="164" fontId="5" fillId="42" borderId="110" xfId="69" applyNumberFormat="1" applyFont="1" applyFill="1" applyBorder="1" applyAlignment="1">
      <alignment horizontal="right"/>
      <protection/>
    </xf>
    <xf numFmtId="169" fontId="6" fillId="42" borderId="23" xfId="69" applyNumberFormat="1" applyFill="1" applyBorder="1" applyAlignment="1">
      <alignment horizontal="right"/>
      <protection/>
    </xf>
    <xf numFmtId="169" fontId="6" fillId="34" borderId="23" xfId="71" applyNumberFormat="1" applyFill="1" applyBorder="1" applyAlignment="1">
      <alignment horizontal="right"/>
      <protection/>
    </xf>
    <xf numFmtId="169" fontId="6" fillId="0" borderId="23" xfId="71" applyNumberFormat="1" applyFill="1" applyBorder="1" applyAlignment="1">
      <alignment horizontal="right"/>
      <protection/>
    </xf>
    <xf numFmtId="39" fontId="6" fillId="42" borderId="72" xfId="69" applyNumberFormat="1" applyFill="1" applyBorder="1" applyAlignment="1">
      <alignment horizontal="right"/>
      <protection/>
    </xf>
    <xf numFmtId="39" fontId="6" fillId="34" borderId="72" xfId="71" applyNumberFormat="1" applyFill="1" applyBorder="1" applyAlignment="1">
      <alignment horizontal="right"/>
      <protection/>
    </xf>
    <xf numFmtId="39" fontId="6" fillId="0" borderId="72" xfId="71" applyNumberFormat="1" applyFill="1" applyBorder="1" applyAlignment="1">
      <alignment horizontal="right"/>
      <protection/>
    </xf>
    <xf numFmtId="39" fontId="6" fillId="34" borderId="73" xfId="69" applyNumberFormat="1" applyBorder="1" applyAlignment="1">
      <alignment horizontal="right"/>
      <protection/>
    </xf>
    <xf numFmtId="9" fontId="6" fillId="42" borderId="23" xfId="69" applyNumberFormat="1" applyFill="1" applyBorder="1" applyAlignment="1">
      <alignment horizontal="right"/>
      <protection/>
    </xf>
    <xf numFmtId="9" fontId="6" fillId="0" borderId="23" xfId="71" applyNumberFormat="1" applyFill="1" applyBorder="1" applyAlignment="1">
      <alignment horizontal="right"/>
      <protection/>
    </xf>
    <xf numFmtId="39" fontId="5" fillId="42" borderId="110" xfId="69" applyNumberFormat="1" applyFont="1" applyFill="1" applyBorder="1" applyAlignment="1">
      <alignment horizontal="right"/>
      <protection/>
    </xf>
    <xf numFmtId="39" fontId="5" fillId="34" borderId="63" xfId="69" applyNumberFormat="1" applyFont="1" applyBorder="1" applyAlignment="1">
      <alignment horizontal="right"/>
      <protection/>
    </xf>
    <xf numFmtId="39" fontId="6" fillId="42" borderId="23" xfId="69" applyNumberFormat="1" applyFill="1" applyBorder="1" applyAlignment="1">
      <alignment horizontal="right"/>
      <protection/>
    </xf>
    <xf numFmtId="39" fontId="6" fillId="34" borderId="23" xfId="71" applyNumberFormat="1" applyFill="1" applyBorder="1" applyAlignment="1">
      <alignment horizontal="right"/>
      <protection/>
    </xf>
    <xf numFmtId="39" fontId="6" fillId="0" borderId="23" xfId="71" applyNumberFormat="1" applyFill="1" applyBorder="1" applyAlignment="1">
      <alignment horizontal="right"/>
      <protection/>
    </xf>
    <xf numFmtId="39" fontId="6" fillId="34" borderId="22" xfId="69" applyNumberFormat="1" applyBorder="1" applyAlignment="1">
      <alignment horizontal="right"/>
      <protection/>
    </xf>
    <xf numFmtId="39" fontId="6" fillId="42" borderId="37" xfId="69" applyNumberFormat="1" applyFill="1" applyBorder="1" applyAlignment="1">
      <alignment horizontal="right"/>
      <protection/>
    </xf>
    <xf numFmtId="39" fontId="6" fillId="34" borderId="37" xfId="71" applyNumberFormat="1" applyFill="1" applyBorder="1" applyAlignment="1">
      <alignment horizontal="right"/>
      <protection/>
    </xf>
    <xf numFmtId="39" fontId="6" fillId="0" borderId="37" xfId="71" applyNumberFormat="1" applyFill="1" applyBorder="1" applyAlignment="1">
      <alignment horizontal="right"/>
      <protection/>
    </xf>
    <xf numFmtId="39" fontId="6" fillId="34" borderId="38" xfId="69" applyNumberFormat="1" applyBorder="1" applyAlignment="1">
      <alignment horizontal="right"/>
      <protection/>
    </xf>
    <xf numFmtId="39" fontId="5" fillId="34" borderId="101" xfId="0" applyNumberFormat="1" applyFont="1" applyFill="1" applyBorder="1" applyAlignment="1">
      <alignment horizontal="right"/>
    </xf>
    <xf numFmtId="39" fontId="5" fillId="0" borderId="101" xfId="0" applyNumberFormat="1" applyFont="1" applyFill="1" applyBorder="1" applyAlignment="1">
      <alignment horizontal="right"/>
    </xf>
    <xf numFmtId="170" fontId="6" fillId="42" borderId="23" xfId="69" applyNumberFormat="1" applyFill="1" applyBorder="1" applyAlignment="1">
      <alignment horizontal="right"/>
      <protection/>
    </xf>
    <xf numFmtId="170" fontId="6" fillId="34" borderId="23" xfId="71" applyNumberFormat="1" applyFill="1" applyBorder="1" applyAlignment="1">
      <alignment horizontal="right"/>
      <protection/>
    </xf>
    <xf numFmtId="170" fontId="6" fillId="0" borderId="23" xfId="71" applyNumberFormat="1" applyFill="1" applyBorder="1" applyAlignment="1">
      <alignment horizontal="right"/>
      <protection/>
    </xf>
    <xf numFmtId="170" fontId="6" fillId="34" borderId="22" xfId="69" applyNumberFormat="1" applyBorder="1" applyAlignment="1">
      <alignment horizontal="right"/>
      <protection/>
    </xf>
    <xf numFmtId="170" fontId="6" fillId="42" borderId="37" xfId="69" applyNumberFormat="1" applyFill="1" applyBorder="1" applyAlignment="1">
      <alignment horizontal="right"/>
      <protection/>
    </xf>
    <xf numFmtId="170" fontId="6" fillId="34" borderId="37" xfId="71" applyNumberFormat="1" applyFill="1" applyBorder="1" applyAlignment="1">
      <alignment horizontal="right"/>
      <protection/>
    </xf>
    <xf numFmtId="170" fontId="6" fillId="0" borderId="37" xfId="71" applyNumberFormat="1" applyFill="1" applyBorder="1" applyAlignment="1">
      <alignment horizontal="right"/>
      <protection/>
    </xf>
    <xf numFmtId="170" fontId="6" fillId="34" borderId="38" xfId="69" applyNumberFormat="1" applyBorder="1" applyAlignment="1">
      <alignment horizontal="right"/>
      <protection/>
    </xf>
    <xf numFmtId="10" fontId="6" fillId="42" borderId="61" xfId="69" applyNumberFormat="1" applyFill="1" applyBorder="1" applyAlignment="1">
      <alignment horizontal="right"/>
      <protection/>
    </xf>
    <xf numFmtId="10" fontId="6" fillId="34" borderId="61" xfId="71" applyNumberFormat="1" applyFill="1" applyBorder="1" applyAlignment="1">
      <alignment horizontal="right"/>
      <protection/>
    </xf>
    <xf numFmtId="10" fontId="6" fillId="0" borderId="61" xfId="71" applyNumberFormat="1" applyFill="1" applyBorder="1" applyAlignment="1">
      <alignment horizontal="right"/>
      <protection/>
    </xf>
    <xf numFmtId="164" fontId="6" fillId="42" borderId="49" xfId="69" applyNumberFormat="1" applyFill="1" applyBorder="1" applyAlignment="1">
      <alignment horizontal="right"/>
      <protection/>
    </xf>
    <xf numFmtId="164" fontId="6" fillId="34" borderId="50" xfId="71" applyNumberFormat="1" applyFill="1" applyBorder="1" applyAlignment="1">
      <alignment horizontal="right"/>
      <protection/>
    </xf>
    <xf numFmtId="164" fontId="6" fillId="0" borderId="50" xfId="71" applyNumberFormat="1" applyFill="1" applyBorder="1" applyAlignment="1">
      <alignment horizontal="right"/>
      <protection/>
    </xf>
    <xf numFmtId="164" fontId="6" fillId="34" borderId="51" xfId="69" applyNumberFormat="1" applyBorder="1" applyAlignment="1">
      <alignment horizontal="right"/>
      <protection/>
    </xf>
    <xf numFmtId="0" fontId="96" fillId="0" borderId="0" xfId="15" applyNumberFormat="1">
      <alignment horizontal="left"/>
      <protection/>
    </xf>
    <xf numFmtId="0" fontId="110" fillId="0" borderId="0" xfId="59" applyAlignment="1">
      <alignment vertical="top" wrapText="1"/>
      <protection/>
    </xf>
    <xf numFmtId="0" fontId="110" fillId="0" borderId="0" xfId="59">
      <alignment vertical="top"/>
      <protection/>
    </xf>
    <xf numFmtId="0" fontId="0" fillId="0" borderId="0" xfId="0" applyAlignment="1">
      <alignment/>
    </xf>
    <xf numFmtId="0" fontId="0" fillId="0" borderId="0" xfId="0" applyBorder="1" applyAlignment="1">
      <alignment/>
    </xf>
    <xf numFmtId="0" fontId="24" fillId="34" borderId="0" xfId="69" applyNumberFormat="1" applyFont="1" applyBorder="1" applyAlignment="1">
      <alignment horizontal="left" vertical="center"/>
      <protection/>
    </xf>
    <xf numFmtId="164" fontId="6" fillId="0" borderId="111" xfId="71" applyNumberFormat="1" applyFill="1" applyBorder="1" applyAlignment="1">
      <alignment horizontal="right"/>
      <protection/>
    </xf>
    <xf numFmtId="164" fontId="6" fillId="34" borderId="111" xfId="71" applyNumberFormat="1" applyFill="1" applyBorder="1" applyAlignment="1">
      <alignment horizontal="right"/>
      <protection/>
    </xf>
    <xf numFmtId="164" fontId="6" fillId="42" borderId="111" xfId="69" applyNumberFormat="1" applyFill="1" applyBorder="1" applyAlignment="1">
      <alignment horizontal="right"/>
      <protection/>
    </xf>
    <xf numFmtId="0" fontId="6" fillId="34" borderId="112" xfId="69" applyNumberFormat="1" applyBorder="1" applyAlignment="1">
      <alignment/>
      <protection/>
    </xf>
    <xf numFmtId="164" fontId="6" fillId="0" borderId="113" xfId="71" applyNumberFormat="1" applyFill="1" applyBorder="1" applyAlignment="1">
      <alignment horizontal="right"/>
      <protection/>
    </xf>
    <xf numFmtId="164" fontId="6" fillId="34" borderId="113" xfId="71" applyNumberFormat="1" applyFill="1" applyBorder="1" applyAlignment="1">
      <alignment horizontal="right"/>
      <protection/>
    </xf>
    <xf numFmtId="49" fontId="115" fillId="0" borderId="9" xfId="66">
      <alignment horizontal="right" vertical="center"/>
      <protection/>
    </xf>
    <xf numFmtId="0" fontId="115" fillId="0" borderId="9" xfId="66" applyNumberFormat="1">
      <alignment horizontal="right" vertical="center"/>
      <protection/>
    </xf>
    <xf numFmtId="49" fontId="115" fillId="0" borderId="114" xfId="66" applyBorder="1">
      <alignment horizontal="right" vertical="center"/>
      <protection/>
    </xf>
    <xf numFmtId="49" fontId="143" fillId="0" borderId="9" xfId="66" applyFont="1" applyAlignment="1">
      <alignment horizontal="left" vertical="center"/>
      <protection/>
    </xf>
    <xf numFmtId="0" fontId="144" fillId="0" borderId="0" xfId="0" applyFont="1" applyAlignment="1">
      <alignment/>
    </xf>
    <xf numFmtId="164" fontId="5" fillId="34" borderId="115" xfId="69" applyNumberFormat="1" applyFont="1" applyBorder="1" applyAlignment="1">
      <alignment horizontal="right"/>
      <protection/>
    </xf>
    <xf numFmtId="164" fontId="5" fillId="34" borderId="116" xfId="69" applyNumberFormat="1" applyFont="1" applyBorder="1" applyAlignment="1">
      <alignment horizontal="right"/>
      <protection/>
    </xf>
    <xf numFmtId="164" fontId="5" fillId="0" borderId="111" xfId="71" applyNumberFormat="1" applyFont="1" applyFill="1" applyBorder="1" applyAlignment="1">
      <alignment horizontal="right"/>
      <protection/>
    </xf>
    <xf numFmtId="164" fontId="5" fillId="34" borderId="111" xfId="71" applyNumberFormat="1" applyFont="1" applyFill="1" applyBorder="1" applyAlignment="1">
      <alignment horizontal="right"/>
      <protection/>
    </xf>
    <xf numFmtId="164" fontId="5" fillId="42" borderId="111" xfId="69" applyNumberFormat="1" applyFont="1" applyFill="1" applyBorder="1" applyAlignment="1">
      <alignment horizontal="right"/>
      <protection/>
    </xf>
    <xf numFmtId="0" fontId="5" fillId="34" borderId="112" xfId="69" applyNumberFormat="1" applyFont="1" applyBorder="1" applyAlignment="1">
      <alignment/>
      <protection/>
    </xf>
    <xf numFmtId="164" fontId="6" fillId="34" borderId="62" xfId="69" applyNumberFormat="1" applyBorder="1" applyAlignment="1">
      <alignment horizontal="right"/>
      <protection/>
    </xf>
    <xf numFmtId="164" fontId="5" fillId="34" borderId="117" xfId="69" applyNumberFormat="1" applyFont="1" applyBorder="1" applyAlignment="1">
      <alignment horizontal="right"/>
      <protection/>
    </xf>
    <xf numFmtId="164" fontId="5" fillId="34" borderId="118" xfId="69" applyNumberFormat="1" applyFont="1" applyBorder="1" applyAlignment="1">
      <alignment horizontal="right"/>
      <protection/>
    </xf>
    <xf numFmtId="164" fontId="5" fillId="0" borderId="113" xfId="71" applyNumberFormat="1" applyFont="1" applyFill="1" applyBorder="1" applyAlignment="1">
      <alignment horizontal="right"/>
      <protection/>
    </xf>
    <xf numFmtId="164" fontId="5" fillId="34" borderId="113" xfId="71" applyNumberFormat="1" applyFont="1" applyFill="1" applyBorder="1" applyAlignment="1">
      <alignment horizontal="right"/>
      <protection/>
    </xf>
    <xf numFmtId="0" fontId="115" fillId="0" borderId="114" xfId="66" applyNumberFormat="1" applyBorder="1">
      <alignment horizontal="right" vertical="center"/>
      <protection/>
    </xf>
    <xf numFmtId="0" fontId="24" fillId="0" borderId="0" xfId="59" applyFont="1">
      <alignment vertical="top"/>
      <protection/>
    </xf>
    <xf numFmtId="20" fontId="0" fillId="0" borderId="0" xfId="0" applyNumberFormat="1" applyAlignment="1">
      <alignment/>
    </xf>
    <xf numFmtId="164" fontId="119" fillId="38" borderId="119" xfId="75" applyNumberFormat="1" applyBorder="1" applyAlignment="1">
      <alignment horizontal="right"/>
      <protection/>
    </xf>
    <xf numFmtId="164" fontId="119" fillId="38" borderId="120" xfId="75" applyNumberFormat="1" applyBorder="1" applyAlignment="1">
      <alignment horizontal="right"/>
      <protection/>
    </xf>
    <xf numFmtId="164" fontId="119" fillId="38" borderId="114" xfId="75" applyNumberFormat="1" applyBorder="1" applyAlignment="1">
      <alignment horizontal="right"/>
      <protection/>
    </xf>
    <xf numFmtId="49" fontId="119" fillId="38" borderId="9" xfId="75" applyAlignment="1">
      <alignment/>
      <protection/>
    </xf>
    <xf numFmtId="164" fontId="5" fillId="35" borderId="46" xfId="72" applyNumberFormat="1" applyBorder="1" applyAlignment="1">
      <alignment/>
      <protection/>
    </xf>
    <xf numFmtId="164" fontId="5" fillId="35" borderId="45" xfId="72" applyNumberFormat="1" applyBorder="1" applyAlignment="1">
      <alignment/>
      <protection/>
    </xf>
    <xf numFmtId="164" fontId="5" fillId="35" borderId="44" xfId="72" applyNumberFormat="1" applyBorder="1" applyAlignment="1">
      <alignment/>
      <protection/>
    </xf>
    <xf numFmtId="164" fontId="5" fillId="35" borderId="47" xfId="72" applyBorder="1" applyAlignment="1">
      <alignment/>
      <protection/>
    </xf>
    <xf numFmtId="164" fontId="6" fillId="34" borderId="121" xfId="69" applyNumberFormat="1" applyBorder="1" applyAlignment="1">
      <alignment/>
      <protection/>
    </xf>
    <xf numFmtId="164" fontId="6" fillId="34" borderId="38" xfId="69" applyNumberFormat="1" applyBorder="1" applyAlignment="1">
      <alignment/>
      <protection/>
    </xf>
    <xf numFmtId="164" fontId="6" fillId="0" borderId="37" xfId="71" applyNumberFormat="1" applyFill="1" applyBorder="1" applyAlignment="1">
      <alignment/>
      <protection/>
    </xf>
    <xf numFmtId="164" fontId="6" fillId="34" borderId="37" xfId="71" applyNumberFormat="1" applyFill="1" applyBorder="1" applyAlignment="1">
      <alignment/>
      <protection/>
    </xf>
    <xf numFmtId="164" fontId="6" fillId="34" borderId="62" xfId="69" applyNumberFormat="1" applyBorder="1" applyAlignment="1">
      <alignment/>
      <protection/>
    </xf>
    <xf numFmtId="164" fontId="6" fillId="42" borderId="23" xfId="69" applyNumberFormat="1" applyFill="1" applyBorder="1" applyAlignment="1">
      <alignment/>
      <protection/>
    </xf>
    <xf numFmtId="164" fontId="5" fillId="35" borderId="45" xfId="72" applyNumberFormat="1" applyBorder="1" applyAlignment="1">
      <alignment horizontal="right"/>
      <protection/>
    </xf>
    <xf numFmtId="164" fontId="6" fillId="35" borderId="108" xfId="72" applyNumberFormat="1" applyFont="1" applyBorder="1" applyAlignment="1">
      <alignment horizontal="right"/>
      <protection/>
    </xf>
    <xf numFmtId="0" fontId="5" fillId="0" borderId="13" xfId="70" applyNumberFormat="1" applyAlignment="1">
      <alignment/>
      <protection/>
    </xf>
    <xf numFmtId="164" fontId="5" fillId="0" borderId="52" xfId="70" applyNumberFormat="1" applyBorder="1" applyAlignment="1">
      <alignment/>
      <protection/>
    </xf>
    <xf numFmtId="164" fontId="6" fillId="34" borderId="121" xfId="69" applyNumberFormat="1" applyBorder="1" applyAlignment="1">
      <alignment horizontal="right"/>
      <protection/>
    </xf>
    <xf numFmtId="164" fontId="6" fillId="0" borderId="113" xfId="71" applyNumberFormat="1" applyFill="1" applyBorder="1" applyAlignment="1">
      <alignment/>
      <protection/>
    </xf>
    <xf numFmtId="164" fontId="6" fillId="34" borderId="113" xfId="71" applyNumberFormat="1" applyFill="1" applyBorder="1" applyAlignment="1">
      <alignment/>
      <protection/>
    </xf>
    <xf numFmtId="164" fontId="6" fillId="0" borderId="108" xfId="71" applyNumberFormat="1" applyFill="1" applyBorder="1" applyAlignment="1">
      <alignment horizontal="right"/>
      <protection/>
    </xf>
    <xf numFmtId="164" fontId="6" fillId="34" borderId="108" xfId="71" applyNumberFormat="1" applyFill="1" applyBorder="1" applyAlignment="1">
      <alignment horizontal="right"/>
      <protection/>
    </xf>
    <xf numFmtId="164" fontId="5" fillId="42" borderId="113" xfId="69" applyNumberFormat="1" applyFont="1" applyFill="1" applyBorder="1" applyAlignment="1">
      <alignment/>
      <protection/>
    </xf>
    <xf numFmtId="0" fontId="5" fillId="34" borderId="122" xfId="69" applyNumberFormat="1" applyFont="1" applyBorder="1" applyAlignment="1">
      <alignment/>
      <protection/>
    </xf>
    <xf numFmtId="164" fontId="119" fillId="38" borderId="123" xfId="75" applyNumberFormat="1" applyBorder="1" applyAlignment="1">
      <alignment horizontal="right"/>
      <protection/>
    </xf>
    <xf numFmtId="164" fontId="119" fillId="38" borderId="124" xfId="75" applyNumberFormat="1" applyBorder="1" applyAlignment="1">
      <alignment horizontal="right"/>
      <protection/>
    </xf>
    <xf numFmtId="164" fontId="119" fillId="38" borderId="125" xfId="75" applyNumberFormat="1" applyBorder="1" applyAlignment="1">
      <alignment horizontal="right"/>
      <protection/>
    </xf>
    <xf numFmtId="49" fontId="119" fillId="38" borderId="126" xfId="75" applyBorder="1" applyAlignment="1">
      <alignment/>
      <protection/>
    </xf>
    <xf numFmtId="164" fontId="6" fillId="34" borderId="117" xfId="69" applyNumberFormat="1" applyBorder="1" applyAlignment="1">
      <alignment horizontal="right"/>
      <protection/>
    </xf>
    <xf numFmtId="164" fontId="6" fillId="34" borderId="118" xfId="69" applyNumberFormat="1" applyBorder="1" applyAlignment="1">
      <alignment horizontal="right"/>
      <protection/>
    </xf>
    <xf numFmtId="164" fontId="119" fillId="38" borderId="127" xfId="75" applyNumberFormat="1" applyBorder="1" applyAlignment="1">
      <alignment horizontal="right"/>
      <protection/>
    </xf>
    <xf numFmtId="164" fontId="119" fillId="38" borderId="127" xfId="75" applyNumberFormat="1" applyFont="1" applyBorder="1" applyAlignment="1">
      <alignment horizontal="right"/>
      <protection/>
    </xf>
    <xf numFmtId="164" fontId="5" fillId="35" borderId="83" xfId="72" applyNumberFormat="1" applyBorder="1" applyAlignment="1">
      <alignment horizontal="right"/>
      <protection/>
    </xf>
    <xf numFmtId="164" fontId="5" fillId="42" borderId="108" xfId="72" applyNumberFormat="1" applyFill="1" applyBorder="1" applyAlignment="1">
      <alignment horizontal="right"/>
      <protection/>
    </xf>
    <xf numFmtId="164" fontId="5" fillId="35" borderId="44" xfId="72" applyNumberFormat="1" applyFont="1" applyBorder="1" applyAlignment="1">
      <alignment horizontal="right"/>
      <protection/>
    </xf>
    <xf numFmtId="164" fontId="6" fillId="42" borderId="108" xfId="69" applyNumberFormat="1" applyFill="1" applyBorder="1" applyAlignment="1">
      <alignment horizontal="right"/>
      <protection/>
    </xf>
    <xf numFmtId="0" fontId="6" fillId="0" borderId="0" xfId="70" applyNumberFormat="1" applyFont="1" applyBorder="1" applyAlignment="1">
      <alignment/>
      <protection/>
    </xf>
    <xf numFmtId="164" fontId="6" fillId="34" borderId="12" xfId="69" applyNumberFormat="1" applyAlignment="1">
      <alignment horizontal="right" vertical="center"/>
      <protection/>
    </xf>
    <xf numFmtId="164" fontId="6" fillId="42" borderId="37" xfId="69" applyNumberFormat="1" applyFill="1" applyBorder="1" applyAlignment="1">
      <alignment/>
      <protection/>
    </xf>
    <xf numFmtId="49" fontId="115" fillId="0" borderId="120" xfId="66" applyBorder="1">
      <alignment horizontal="right" vertical="center"/>
      <protection/>
    </xf>
    <xf numFmtId="0" fontId="115" fillId="0" borderId="120" xfId="66" applyNumberFormat="1" applyBorder="1">
      <alignment horizontal="right" vertical="center"/>
      <protection/>
    </xf>
    <xf numFmtId="49" fontId="115" fillId="0" borderId="9" xfId="66" applyFont="1" applyAlignment="1">
      <alignment horizontal="left" vertical="center"/>
      <protection/>
    </xf>
    <xf numFmtId="164" fontId="6" fillId="34" borderId="128" xfId="69" applyNumberFormat="1" applyBorder="1" applyAlignment="1">
      <alignment horizontal="right"/>
      <protection/>
    </xf>
    <xf numFmtId="164" fontId="6" fillId="34" borderId="129" xfId="71" applyNumberFormat="1" applyFill="1" applyBorder="1" applyAlignment="1">
      <alignment horizontal="right"/>
      <protection/>
    </xf>
    <xf numFmtId="164" fontId="6" fillId="42" borderId="129" xfId="69" applyNumberFormat="1" applyFill="1" applyBorder="1" applyAlignment="1">
      <alignment horizontal="right"/>
      <protection/>
    </xf>
    <xf numFmtId="0" fontId="6" fillId="34" borderId="128" xfId="69" applyNumberFormat="1" applyBorder="1" applyAlignment="1">
      <alignment/>
      <protection/>
    </xf>
    <xf numFmtId="164" fontId="6" fillId="34" borderId="130" xfId="71" applyNumberFormat="1" applyFill="1" applyBorder="1" applyAlignment="1">
      <alignment horizontal="right"/>
      <protection/>
    </xf>
    <xf numFmtId="49" fontId="116" fillId="0" borderId="10" xfId="67">
      <alignment horizontal="right" vertical="center"/>
      <protection/>
    </xf>
    <xf numFmtId="0" fontId="116" fillId="0" borderId="10" xfId="67" applyNumberFormat="1">
      <alignment horizontal="right" vertical="center"/>
      <protection/>
    </xf>
    <xf numFmtId="49" fontId="116" fillId="0" borderId="131" xfId="67" applyBorder="1">
      <alignment horizontal="right" vertical="center"/>
      <protection/>
    </xf>
    <xf numFmtId="49" fontId="145" fillId="0" borderId="10" xfId="67" applyFont="1" applyAlignment="1">
      <alignment horizontal="left" vertical="center"/>
      <protection/>
    </xf>
    <xf numFmtId="164" fontId="140" fillId="34" borderId="128" xfId="69" applyNumberFormat="1" applyFont="1" applyBorder="1" applyAlignment="1">
      <alignment horizontal="right"/>
      <protection/>
    </xf>
    <xf numFmtId="164" fontId="140" fillId="34" borderId="129" xfId="69" applyNumberFormat="1" applyFont="1" applyBorder="1" applyAlignment="1">
      <alignment horizontal="right"/>
      <protection/>
    </xf>
    <xf numFmtId="164" fontId="140" fillId="0" borderId="129" xfId="71" applyNumberFormat="1" applyFont="1" applyFill="1" applyBorder="1" applyAlignment="1">
      <alignment horizontal="right"/>
      <protection/>
    </xf>
    <xf numFmtId="164" fontId="140" fillId="34" borderId="129" xfId="71" applyNumberFormat="1" applyFont="1" applyFill="1" applyBorder="1" applyAlignment="1">
      <alignment horizontal="right"/>
      <protection/>
    </xf>
    <xf numFmtId="164" fontId="140" fillId="34" borderId="12" xfId="69" applyNumberFormat="1" applyFont="1" applyAlignment="1">
      <alignment horizontal="right"/>
      <protection/>
    </xf>
    <xf numFmtId="164" fontId="140" fillId="34" borderId="130" xfId="69" applyNumberFormat="1" applyFont="1" applyBorder="1" applyAlignment="1">
      <alignment horizontal="right"/>
      <protection/>
    </xf>
    <xf numFmtId="164" fontId="140" fillId="0" borderId="130" xfId="71" applyNumberFormat="1" applyFont="1" applyFill="1" applyBorder="1" applyAlignment="1">
      <alignment horizontal="right"/>
      <protection/>
    </xf>
    <xf numFmtId="164" fontId="140" fillId="34" borderId="130" xfId="71" applyNumberFormat="1" applyFont="1" applyFill="1" applyBorder="1" applyAlignment="1">
      <alignment horizontal="right"/>
      <protection/>
    </xf>
    <xf numFmtId="0" fontId="116" fillId="0" borderId="131" xfId="67" applyNumberFormat="1" applyBorder="1">
      <alignment horizontal="right" vertical="center"/>
      <protection/>
    </xf>
    <xf numFmtId="9" fontId="0" fillId="0" borderId="0" xfId="60" applyFont="1" applyAlignment="1">
      <alignment/>
    </xf>
    <xf numFmtId="0" fontId="0" fillId="0" borderId="0" xfId="0" applyFont="1" applyAlignment="1">
      <alignment/>
    </xf>
    <xf numFmtId="164" fontId="118" fillId="37" borderId="132" xfId="74" applyNumberFormat="1" applyBorder="1" applyAlignment="1">
      <alignment horizontal="right"/>
      <protection/>
    </xf>
    <xf numFmtId="164" fontId="118" fillId="37" borderId="133" xfId="74" applyNumberFormat="1" applyBorder="1" applyAlignment="1">
      <alignment horizontal="right"/>
      <protection/>
    </xf>
    <xf numFmtId="9" fontId="118" fillId="37" borderId="133" xfId="60" applyFont="1" applyFill="1" applyBorder="1" applyAlignment="1">
      <alignment horizontal="right"/>
    </xf>
    <xf numFmtId="164" fontId="118" fillId="37" borderId="131" xfId="74" applyNumberFormat="1" applyBorder="1" applyAlignment="1">
      <alignment horizontal="right"/>
      <protection/>
    </xf>
    <xf numFmtId="49" fontId="118" fillId="37" borderId="10" xfId="74" applyAlignment="1">
      <alignment/>
      <protection/>
    </xf>
    <xf numFmtId="164" fontId="141" fillId="35" borderId="46" xfId="72" applyNumberFormat="1" applyFont="1" applyBorder="1" applyAlignment="1">
      <alignment horizontal="right"/>
      <protection/>
    </xf>
    <xf numFmtId="164" fontId="141" fillId="35" borderId="45" xfId="72" applyNumberFormat="1" applyFont="1" applyBorder="1" applyAlignment="1">
      <alignment horizontal="right"/>
      <protection/>
    </xf>
    <xf numFmtId="9" fontId="141" fillId="35" borderId="45" xfId="60" applyFont="1" applyFill="1" applyBorder="1" applyAlignment="1">
      <alignment horizontal="right"/>
    </xf>
    <xf numFmtId="164" fontId="141" fillId="35" borderId="44" xfId="72" applyNumberFormat="1" applyFont="1" applyBorder="1" applyAlignment="1">
      <alignment horizontal="right"/>
      <protection/>
    </xf>
    <xf numFmtId="164" fontId="141" fillId="35" borderId="47" xfId="72" applyFont="1" applyBorder="1" applyAlignment="1">
      <alignment/>
      <protection/>
    </xf>
    <xf numFmtId="164" fontId="140" fillId="34" borderId="121" xfId="69" applyNumberFormat="1" applyFont="1" applyBorder="1" applyAlignment="1">
      <alignment horizontal="right"/>
      <protection/>
    </xf>
    <xf numFmtId="164" fontId="140" fillId="34" borderId="38" xfId="69" applyNumberFormat="1" applyFont="1" applyBorder="1" applyAlignment="1">
      <alignment horizontal="right"/>
      <protection/>
    </xf>
    <xf numFmtId="164" fontId="140" fillId="35" borderId="38" xfId="71" applyNumberFormat="1" applyFont="1" applyBorder="1" applyAlignment="1">
      <alignment horizontal="right"/>
      <protection/>
    </xf>
    <xf numFmtId="9" fontId="140" fillId="34" borderId="38" xfId="60" applyFont="1" applyFill="1" applyBorder="1" applyAlignment="1">
      <alignment horizontal="right"/>
    </xf>
    <xf numFmtId="164" fontId="140" fillId="34" borderId="37" xfId="69" applyNumberFormat="1" applyFont="1" applyBorder="1" applyAlignment="1">
      <alignment horizontal="right"/>
      <protection/>
    </xf>
    <xf numFmtId="0" fontId="140" fillId="34" borderId="0" xfId="69" applyNumberFormat="1" applyFont="1" applyBorder="1" applyAlignment="1">
      <alignment/>
      <protection/>
    </xf>
    <xf numFmtId="164" fontId="140" fillId="35" borderId="22" xfId="71" applyNumberFormat="1" applyFont="1" applyBorder="1" applyAlignment="1">
      <alignment horizontal="right"/>
      <protection/>
    </xf>
    <xf numFmtId="9" fontId="6" fillId="34" borderId="12" xfId="69" applyNumberFormat="1" applyAlignment="1">
      <alignment horizontal="right"/>
      <protection/>
    </xf>
    <xf numFmtId="164" fontId="140" fillId="34" borderId="22" xfId="69" applyNumberFormat="1" applyFont="1" applyBorder="1" applyAlignment="1">
      <alignment horizontal="right"/>
      <protection/>
    </xf>
    <xf numFmtId="9" fontId="140" fillId="34" borderId="22" xfId="60" applyFont="1" applyFill="1" applyBorder="1" applyAlignment="1">
      <alignment horizontal="right"/>
    </xf>
    <xf numFmtId="164" fontId="140" fillId="34" borderId="23" xfId="69" applyNumberFormat="1" applyFont="1" applyBorder="1" applyAlignment="1">
      <alignment horizontal="right"/>
      <protection/>
    </xf>
    <xf numFmtId="0" fontId="140" fillId="34" borderId="12" xfId="69" applyNumberFormat="1" applyFont="1" applyAlignment="1">
      <alignment/>
      <protection/>
    </xf>
    <xf numFmtId="164" fontId="140" fillId="35" borderId="72" xfId="71" applyNumberFormat="1" applyFont="1" applyBorder="1" applyAlignment="1">
      <alignment horizontal="right"/>
      <protection/>
    </xf>
    <xf numFmtId="9" fontId="140" fillId="34" borderId="72" xfId="60" applyFont="1" applyFill="1" applyBorder="1" applyAlignment="1">
      <alignment horizontal="right"/>
    </xf>
    <xf numFmtId="0" fontId="141" fillId="34" borderId="12" xfId="69" applyNumberFormat="1" applyFont="1" applyAlignment="1">
      <alignment/>
      <protection/>
    </xf>
    <xf numFmtId="164" fontId="140" fillId="34" borderId="62" xfId="69" applyNumberFormat="1" applyFont="1" applyBorder="1" applyAlignment="1">
      <alignment horizontal="right"/>
      <protection/>
    </xf>
    <xf numFmtId="164" fontId="140" fillId="0" borderId="121" xfId="69" applyNumberFormat="1" applyFont="1" applyFill="1" applyBorder="1" applyAlignment="1">
      <alignment horizontal="right"/>
      <protection/>
    </xf>
    <xf numFmtId="164" fontId="140" fillId="0" borderId="38" xfId="69" applyNumberFormat="1" applyFont="1" applyFill="1" applyBorder="1" applyAlignment="1">
      <alignment horizontal="right"/>
      <protection/>
    </xf>
    <xf numFmtId="164" fontId="140" fillId="35" borderId="73" xfId="71" applyNumberFormat="1" applyFont="1" applyBorder="1" applyAlignment="1">
      <alignment horizontal="right"/>
      <protection/>
    </xf>
    <xf numFmtId="0" fontId="140" fillId="34" borderId="134" xfId="69" applyNumberFormat="1" applyFont="1" applyBorder="1" applyAlignment="1">
      <alignment horizontal="right"/>
      <protection/>
    </xf>
    <xf numFmtId="0" fontId="140" fillId="34" borderId="135" xfId="69" applyNumberFormat="1" applyFont="1" applyBorder="1" applyAlignment="1">
      <alignment horizontal="right"/>
      <protection/>
    </xf>
    <xf numFmtId="0" fontId="140" fillId="35" borderId="135" xfId="69" applyNumberFormat="1" applyFont="1" applyFill="1" applyBorder="1" applyAlignment="1">
      <alignment horizontal="right"/>
      <protection/>
    </xf>
    <xf numFmtId="9" fontId="140" fillId="34" borderId="135" xfId="60" applyFont="1" applyFill="1" applyBorder="1" applyAlignment="1">
      <alignment horizontal="right"/>
    </xf>
    <xf numFmtId="49" fontId="116" fillId="0" borderId="10" xfId="67" applyAlignment="1">
      <alignment horizontal="right" vertical="center" wrapText="1"/>
      <protection/>
    </xf>
    <xf numFmtId="9" fontId="116" fillId="0" borderId="10" xfId="60" applyFont="1" applyBorder="1" applyAlignment="1">
      <alignment horizontal="right" vertical="center" wrapText="1"/>
    </xf>
    <xf numFmtId="0" fontId="116" fillId="0" borderId="0" xfId="0" applyFont="1" applyBorder="1" applyAlignment="1">
      <alignment horizontal="left" vertical="center"/>
    </xf>
    <xf numFmtId="0" fontId="146" fillId="0" borderId="0" xfId="0" applyFont="1" applyFill="1" applyAlignment="1">
      <alignment/>
    </xf>
    <xf numFmtId="9" fontId="146" fillId="0" borderId="0" xfId="60" applyFont="1" applyFill="1" applyAlignment="1">
      <alignment/>
    </xf>
    <xf numFmtId="0" fontId="110" fillId="0" borderId="0" xfId="59" applyFont="1">
      <alignment vertical="top"/>
      <protection/>
    </xf>
    <xf numFmtId="164" fontId="118" fillId="37" borderId="136" xfId="74" applyNumberFormat="1" applyBorder="1" applyAlignment="1">
      <alignment horizontal="right"/>
      <protection/>
    </xf>
    <xf numFmtId="164" fontId="118" fillId="37" borderId="137" xfId="74" applyNumberFormat="1" applyBorder="1" applyAlignment="1">
      <alignment horizontal="right"/>
      <protection/>
    </xf>
    <xf numFmtId="164" fontId="118" fillId="37" borderId="138" xfId="74" applyNumberFormat="1" applyBorder="1" applyAlignment="1">
      <alignment horizontal="right"/>
      <protection/>
    </xf>
    <xf numFmtId="49" fontId="118" fillId="37" borderId="139" xfId="74" applyBorder="1" applyAlignment="1">
      <alignment/>
      <protection/>
    </xf>
    <xf numFmtId="164" fontId="140" fillId="0" borderId="37" xfId="71" applyNumberFormat="1" applyFont="1" applyFill="1" applyBorder="1" applyAlignment="1">
      <alignment horizontal="right"/>
      <protection/>
    </xf>
    <xf numFmtId="164" fontId="140" fillId="34" borderId="37" xfId="71" applyNumberFormat="1" applyFont="1" applyFill="1" applyBorder="1" applyAlignment="1">
      <alignment horizontal="right"/>
      <protection/>
    </xf>
    <xf numFmtId="0" fontId="140" fillId="42" borderId="131" xfId="69" applyNumberFormat="1" applyFont="1" applyFill="1" applyBorder="1" applyAlignment="1">
      <alignment horizontal="right"/>
      <protection/>
    </xf>
    <xf numFmtId="164" fontId="140" fillId="0" borderId="23" xfId="71" applyNumberFormat="1" applyFont="1" applyFill="1" applyBorder="1" applyAlignment="1">
      <alignment horizontal="right"/>
      <protection/>
    </xf>
    <xf numFmtId="164" fontId="140" fillId="34" borderId="23" xfId="71" applyNumberFormat="1" applyFont="1" applyFill="1" applyBorder="1" applyAlignment="1">
      <alignment horizontal="right"/>
      <protection/>
    </xf>
    <xf numFmtId="0" fontId="140" fillId="42" borderId="23" xfId="69" applyNumberFormat="1" applyFont="1" applyFill="1" applyBorder="1" applyAlignment="1">
      <alignment horizontal="right"/>
      <protection/>
    </xf>
    <xf numFmtId="164" fontId="140" fillId="34" borderId="134" xfId="69" applyNumberFormat="1" applyFont="1" applyBorder="1" applyAlignment="1">
      <alignment horizontal="right"/>
      <protection/>
    </xf>
    <xf numFmtId="164" fontId="140" fillId="34" borderId="135" xfId="69" applyNumberFormat="1" applyFont="1" applyBorder="1" applyAlignment="1">
      <alignment horizontal="right"/>
      <protection/>
    </xf>
    <xf numFmtId="49" fontId="147" fillId="0" borderId="10" xfId="67" applyFont="1" applyAlignment="1">
      <alignment horizontal="left" vertical="center"/>
      <protection/>
    </xf>
    <xf numFmtId="0" fontId="121" fillId="0" borderId="0" xfId="77">
      <alignment/>
      <protection/>
    </xf>
    <xf numFmtId="164" fontId="118" fillId="48" borderId="140" xfId="0" applyNumberFormat="1" applyFont="1" applyFill="1" applyBorder="1" applyAlignment="1">
      <alignment horizontal="right"/>
    </xf>
    <xf numFmtId="164" fontId="6" fillId="42" borderId="131" xfId="69" applyNumberFormat="1" applyFill="1" applyBorder="1" applyAlignment="1">
      <alignment horizontal="right"/>
      <protection/>
    </xf>
    <xf numFmtId="164" fontId="6" fillId="34" borderId="134" xfId="69" applyNumberFormat="1" applyBorder="1" applyAlignment="1">
      <alignment horizontal="right"/>
      <protection/>
    </xf>
    <xf numFmtId="164" fontId="6" fillId="34" borderId="135" xfId="69" applyNumberFormat="1" applyBorder="1" applyAlignment="1">
      <alignment horizontal="right"/>
      <protection/>
    </xf>
    <xf numFmtId="164" fontId="6" fillId="0" borderId="130" xfId="71" applyNumberFormat="1" applyFill="1" applyBorder="1" applyAlignment="1">
      <alignment horizontal="right"/>
      <protection/>
    </xf>
    <xf numFmtId="164" fontId="6" fillId="42" borderId="23" xfId="69" applyNumberFormat="1" applyFont="1" applyFill="1" applyBorder="1" applyAlignment="1">
      <alignment horizontal="right"/>
      <protection/>
    </xf>
    <xf numFmtId="0" fontId="118" fillId="37" borderId="137" xfId="74" applyNumberFormat="1" applyBorder="1" applyAlignment="1">
      <alignment horizontal="right"/>
      <protection/>
    </xf>
    <xf numFmtId="0" fontId="118" fillId="37" borderId="138" xfId="74" applyNumberFormat="1" applyBorder="1" applyAlignment="1">
      <alignment horizontal="right"/>
      <protection/>
    </xf>
    <xf numFmtId="49" fontId="118" fillId="37" borderId="10" xfId="74" applyAlignment="1">
      <alignment horizontal="left"/>
      <protection/>
    </xf>
    <xf numFmtId="164" fontId="118" fillId="37" borderId="138" xfId="74" applyNumberFormat="1" applyFont="1" applyBorder="1" applyAlignment="1">
      <alignment horizontal="right"/>
      <protection/>
    </xf>
    <xf numFmtId="0" fontId="118" fillId="37" borderId="139" xfId="74" applyNumberFormat="1" applyBorder="1" applyAlignment="1">
      <alignment/>
      <protection/>
    </xf>
    <xf numFmtId="0" fontId="110" fillId="0" borderId="0" xfId="59" applyFont="1" applyAlignment="1">
      <alignment vertical="top" wrapText="1"/>
      <protection/>
    </xf>
    <xf numFmtId="0" fontId="110" fillId="0" borderId="0" xfId="59" applyFont="1" applyAlignment="1">
      <alignment vertical="top"/>
      <protection/>
    </xf>
    <xf numFmtId="164" fontId="140" fillId="34" borderId="141" xfId="69" applyNumberFormat="1" applyFont="1" applyBorder="1" applyAlignment="1">
      <alignment horizontal="right"/>
      <protection/>
    </xf>
    <xf numFmtId="164" fontId="140" fillId="34" borderId="142" xfId="69" applyNumberFormat="1" applyFont="1" applyBorder="1" applyAlignment="1">
      <alignment horizontal="right"/>
      <protection/>
    </xf>
    <xf numFmtId="164" fontId="140" fillId="35" borderId="142" xfId="71" applyNumberFormat="1" applyFont="1" applyBorder="1" applyAlignment="1">
      <alignment horizontal="right"/>
      <protection/>
    </xf>
    <xf numFmtId="164" fontId="140" fillId="35" borderId="129" xfId="71" applyNumberFormat="1" applyFont="1" applyBorder="1" applyAlignment="1">
      <alignment horizontal="right"/>
      <protection/>
    </xf>
    <xf numFmtId="164" fontId="140" fillId="35" borderId="23" xfId="71" applyNumberFormat="1" applyFont="1" applyBorder="1" applyAlignment="1">
      <alignment horizontal="right"/>
      <protection/>
    </xf>
    <xf numFmtId="164" fontId="140" fillId="35" borderId="135" xfId="71" applyNumberFormat="1" applyFont="1" applyBorder="1" applyAlignment="1">
      <alignment horizontal="right"/>
      <protection/>
    </xf>
    <xf numFmtId="164" fontId="140" fillId="35" borderId="130" xfId="71" applyNumberFormat="1" applyFont="1" applyBorder="1" applyAlignment="1">
      <alignment horizontal="right"/>
      <protection/>
    </xf>
    <xf numFmtId="0" fontId="116" fillId="0" borderId="133" xfId="67" applyNumberFormat="1" applyBorder="1">
      <alignment horizontal="right" vertical="center"/>
      <protection/>
    </xf>
    <xf numFmtId="49" fontId="116" fillId="0" borderId="0" xfId="67" applyBorder="1">
      <alignment horizontal="right" vertical="center"/>
      <protection/>
    </xf>
    <xf numFmtId="9" fontId="118" fillId="37" borderId="137" xfId="74" applyNumberFormat="1" applyBorder="1" applyAlignment="1">
      <alignment horizontal="right"/>
      <protection/>
    </xf>
    <xf numFmtId="9" fontId="118" fillId="37" borderId="138" xfId="74" applyNumberFormat="1" applyBorder="1" applyAlignment="1">
      <alignment horizontal="right"/>
      <protection/>
    </xf>
    <xf numFmtId="9" fontId="6" fillId="0" borderId="37" xfId="71" applyNumberFormat="1" applyFill="1" applyBorder="1" applyAlignment="1">
      <alignment horizontal="right"/>
      <protection/>
    </xf>
    <xf numFmtId="9" fontId="6" fillId="42" borderId="131" xfId="69" applyNumberFormat="1" applyFill="1" applyBorder="1" applyAlignment="1">
      <alignment horizontal="right"/>
      <protection/>
    </xf>
    <xf numFmtId="9" fontId="6" fillId="34" borderId="135" xfId="69" applyNumberFormat="1" applyBorder="1" applyAlignment="1">
      <alignment horizontal="right"/>
      <protection/>
    </xf>
    <xf numFmtId="9" fontId="6" fillId="0" borderId="130" xfId="71" applyNumberFormat="1" applyFill="1" applyBorder="1" applyAlignment="1">
      <alignment horizontal="right"/>
      <protection/>
    </xf>
    <xf numFmtId="9" fontId="6" fillId="34" borderId="130" xfId="71" applyNumberFormat="1" applyFill="1" applyBorder="1" applyAlignment="1">
      <alignment horizontal="right"/>
      <protection/>
    </xf>
    <xf numFmtId="0" fontId="148" fillId="0" borderId="0" xfId="0" applyFont="1" applyAlignment="1">
      <alignment/>
    </xf>
    <xf numFmtId="0" fontId="149" fillId="43" borderId="0" xfId="0" applyFont="1" applyFill="1" applyAlignment="1">
      <alignment/>
    </xf>
    <xf numFmtId="164" fontId="6" fillId="43" borderId="10" xfId="74" applyNumberFormat="1" applyFont="1" applyFill="1" applyAlignment="1">
      <alignment horizontal="right"/>
      <protection/>
    </xf>
    <xf numFmtId="164" fontId="6" fillId="30" borderId="131" xfId="51" applyNumberFormat="1" applyFont="1" applyBorder="1">
      <alignment horizontal="right" vertical="center"/>
    </xf>
    <xf numFmtId="0" fontId="6" fillId="43" borderId="10" xfId="74" applyNumberFormat="1" applyFont="1" applyFill="1" applyAlignment="1">
      <alignment/>
      <protection/>
    </xf>
    <xf numFmtId="164" fontId="6" fillId="0" borderId="135" xfId="69" applyNumberFormat="1" applyFill="1" applyBorder="1" applyAlignment="1">
      <alignment horizontal="right"/>
      <protection/>
    </xf>
    <xf numFmtId="0" fontId="150" fillId="0" borderId="0" xfId="0" applyFont="1" applyAlignment="1">
      <alignment/>
    </xf>
    <xf numFmtId="9" fontId="118" fillId="48" borderId="138" xfId="0" applyNumberFormat="1" applyFont="1" applyFill="1" applyBorder="1" applyAlignment="1">
      <alignment horizontal="right"/>
    </xf>
    <xf numFmtId="9" fontId="6" fillId="42" borderId="37" xfId="69" applyNumberFormat="1" applyFill="1" applyBorder="1" applyAlignment="1">
      <alignment horizontal="right"/>
      <protection/>
    </xf>
    <xf numFmtId="0" fontId="6" fillId="42" borderId="23" xfId="69" applyNumberFormat="1" applyFill="1" applyBorder="1" applyAlignment="1">
      <alignment horizontal="right"/>
      <protection/>
    </xf>
    <xf numFmtId="164" fontId="6" fillId="0" borderId="143" xfId="71" applyNumberFormat="1" applyFill="1" applyBorder="1" applyAlignment="1">
      <alignment horizontal="right"/>
      <protection/>
    </xf>
    <xf numFmtId="164" fontId="6" fillId="34" borderId="144" xfId="71" applyNumberFormat="1" applyFill="1" applyBorder="1" applyAlignment="1">
      <alignment horizontal="right"/>
      <protection/>
    </xf>
    <xf numFmtId="164" fontId="6" fillId="42" borderId="143" xfId="69" applyNumberFormat="1" applyFill="1" applyBorder="1" applyAlignment="1">
      <alignment horizontal="right"/>
      <protection/>
    </xf>
    <xf numFmtId="0" fontId="6" fillId="34" borderId="145" xfId="69" applyNumberFormat="1" applyBorder="1" applyAlignment="1">
      <alignment/>
      <protection/>
    </xf>
    <xf numFmtId="164" fontId="6" fillId="42" borderId="23" xfId="69" applyNumberFormat="1" applyFill="1" applyBorder="1" applyAlignment="1">
      <alignment horizontal="right" wrapText="1"/>
      <protection/>
    </xf>
    <xf numFmtId="0" fontId="6" fillId="34" borderId="12" xfId="69" applyNumberFormat="1" applyAlignment="1">
      <alignment wrapText="1"/>
      <protection/>
    </xf>
    <xf numFmtId="164" fontId="6" fillId="0" borderId="146" xfId="71" applyNumberFormat="1" applyFill="1" applyBorder="1" applyAlignment="1">
      <alignment horizontal="right"/>
      <protection/>
    </xf>
    <xf numFmtId="164" fontId="6" fillId="34" borderId="147" xfId="71" applyNumberFormat="1" applyFill="1" applyBorder="1" applyAlignment="1">
      <alignment horizontal="right"/>
      <protection/>
    </xf>
    <xf numFmtId="49" fontId="99" fillId="0" borderId="11" xfId="68">
      <alignment horizontal="right" vertical="center"/>
      <protection/>
    </xf>
    <xf numFmtId="0" fontId="99" fillId="0" borderId="148" xfId="68" applyNumberFormat="1" applyBorder="1">
      <alignment horizontal="right" vertical="center"/>
      <protection/>
    </xf>
    <xf numFmtId="49" fontId="99" fillId="0" borderId="149" xfId="68" applyBorder="1">
      <alignment horizontal="right" vertical="center"/>
      <protection/>
    </xf>
    <xf numFmtId="49" fontId="151" fillId="0" borderId="11" xfId="68" applyFont="1" applyAlignment="1">
      <alignment horizontal="left" vertical="center"/>
      <protection/>
    </xf>
    <xf numFmtId="164" fontId="120" fillId="39" borderId="150" xfId="76" applyNumberFormat="1" applyBorder="1" applyAlignment="1">
      <alignment horizontal="right"/>
      <protection/>
    </xf>
    <xf numFmtId="164" fontId="120" fillId="39" borderId="151" xfId="76" applyNumberFormat="1" applyBorder="1" applyAlignment="1">
      <alignment horizontal="right"/>
      <protection/>
    </xf>
    <xf numFmtId="164" fontId="152" fillId="39" borderId="151" xfId="76" applyNumberFormat="1" applyFont="1" applyBorder="1" applyAlignment="1">
      <alignment horizontal="right"/>
      <protection/>
    </xf>
    <xf numFmtId="0" fontId="120" fillId="39" borderId="152" xfId="76" applyNumberFormat="1" applyBorder="1">
      <alignment/>
      <protection/>
    </xf>
    <xf numFmtId="164" fontId="6" fillId="34" borderId="147" xfId="69" applyNumberFormat="1" applyBorder="1" applyAlignment="1">
      <alignment horizontal="right"/>
      <protection/>
    </xf>
    <xf numFmtId="164" fontId="6" fillId="34" borderId="146" xfId="71" applyNumberFormat="1" applyFill="1" applyBorder="1" applyAlignment="1">
      <alignment horizontal="right"/>
      <protection/>
    </xf>
    <xf numFmtId="0" fontId="99" fillId="0" borderId="11" xfId="68" applyNumberFormat="1">
      <alignment horizontal="right" vertical="center"/>
      <protection/>
    </xf>
    <xf numFmtId="0" fontId="99" fillId="0" borderId="153" xfId="68" applyNumberFormat="1" applyBorder="1">
      <alignment horizontal="right" vertical="center"/>
      <protection/>
    </xf>
    <xf numFmtId="164" fontId="120" fillId="39" borderId="152" xfId="76" applyNumberFormat="1" applyBorder="1">
      <alignment/>
      <protection/>
    </xf>
    <xf numFmtId="166" fontId="6" fillId="34" borderId="150" xfId="69" applyNumberFormat="1" applyBorder="1" applyAlignment="1">
      <alignment horizontal="right"/>
      <protection/>
    </xf>
    <xf numFmtId="166" fontId="6" fillId="0" borderId="151" xfId="71" applyNumberFormat="1" applyFill="1" applyBorder="1" applyAlignment="1">
      <alignment horizontal="right"/>
      <protection/>
    </xf>
    <xf numFmtId="166" fontId="6" fillId="34" borderId="151" xfId="71" applyNumberFormat="1" applyFill="1" applyBorder="1" applyAlignment="1">
      <alignment horizontal="right"/>
      <protection/>
    </xf>
    <xf numFmtId="0" fontId="6" fillId="42" borderId="151" xfId="69" applyNumberFormat="1" applyFill="1" applyBorder="1" applyAlignment="1">
      <alignment horizontal="right"/>
      <protection/>
    </xf>
    <xf numFmtId="0" fontId="6" fillId="34" borderId="152" xfId="69" applyNumberFormat="1" applyBorder="1" applyAlignment="1">
      <alignment/>
      <protection/>
    </xf>
    <xf numFmtId="0" fontId="99" fillId="0" borderId="149" xfId="68" applyNumberFormat="1" applyBorder="1">
      <alignment horizontal="right" vertical="center"/>
      <protection/>
    </xf>
    <xf numFmtId="164" fontId="6" fillId="34" borderId="148" xfId="69" applyNumberFormat="1" applyBorder="1" applyAlignment="1">
      <alignment horizontal="right"/>
      <protection/>
    </xf>
    <xf numFmtId="164" fontId="6" fillId="0" borderId="149" xfId="71" applyNumberFormat="1" applyFill="1" applyBorder="1" applyAlignment="1">
      <alignment horizontal="right"/>
      <protection/>
    </xf>
    <xf numFmtId="164" fontId="6" fillId="34" borderId="149" xfId="71" applyNumberFormat="1" applyFill="1" applyBorder="1" applyAlignment="1">
      <alignment horizontal="right"/>
      <protection/>
    </xf>
    <xf numFmtId="164" fontId="6" fillId="42" borderId="149" xfId="69" applyNumberFormat="1" applyFill="1" applyBorder="1" applyAlignment="1">
      <alignment horizontal="right"/>
      <protection/>
    </xf>
    <xf numFmtId="0" fontId="6" fillId="34" borderId="11" xfId="69" applyNumberFormat="1" applyBorder="1" applyAlignment="1">
      <alignment/>
      <protection/>
    </xf>
    <xf numFmtId="164" fontId="5" fillId="34" borderId="12" xfId="69" applyNumberFormat="1" applyFont="1" applyAlignment="1">
      <alignment horizontal="right"/>
      <protection/>
    </xf>
    <xf numFmtId="164" fontId="5" fillId="0" borderId="67" xfId="72" applyNumberFormat="1" applyFill="1" applyBorder="1" applyAlignment="1">
      <alignment horizontal="right"/>
      <protection/>
    </xf>
    <xf numFmtId="164" fontId="5" fillId="34" borderId="23" xfId="71" applyNumberFormat="1" applyFont="1" applyFill="1" applyBorder="1" applyAlignment="1">
      <alignment horizontal="right"/>
      <protection/>
    </xf>
    <xf numFmtId="166" fontId="5" fillId="34" borderId="12" xfId="69" applyNumberFormat="1" applyFont="1" applyAlignment="1">
      <alignment horizontal="right"/>
      <protection/>
    </xf>
    <xf numFmtId="171" fontId="5" fillId="0" borderId="67" xfId="72" applyNumberFormat="1" applyFill="1" applyBorder="1" applyAlignment="1">
      <alignment horizontal="right"/>
      <protection/>
    </xf>
    <xf numFmtId="166" fontId="5" fillId="34" borderId="23" xfId="71" applyNumberFormat="1" applyFont="1" applyFill="1" applyBorder="1" applyAlignment="1">
      <alignment horizontal="right"/>
      <protection/>
    </xf>
    <xf numFmtId="0" fontId="5" fillId="42" borderId="23" xfId="69" applyNumberFormat="1" applyFont="1" applyFill="1" applyBorder="1" applyAlignment="1">
      <alignment horizontal="right"/>
      <protection/>
    </xf>
    <xf numFmtId="166" fontId="5" fillId="34" borderId="147" xfId="69" applyNumberFormat="1" applyFont="1" applyBorder="1" applyAlignment="1">
      <alignment horizontal="right"/>
      <protection/>
    </xf>
    <xf numFmtId="166" fontId="5" fillId="0" borderId="146" xfId="71" applyNumberFormat="1" applyFont="1" applyFill="1" applyBorder="1" applyAlignment="1">
      <alignment horizontal="right"/>
      <protection/>
    </xf>
    <xf numFmtId="166" fontId="5" fillId="34" borderId="146" xfId="71" applyNumberFormat="1" applyFont="1" applyFill="1" applyBorder="1" applyAlignment="1">
      <alignment horizontal="right"/>
      <protection/>
    </xf>
    <xf numFmtId="166" fontId="6" fillId="0" borderId="154" xfId="70" applyNumberFormat="1" applyFont="1" applyBorder="1" applyAlignment="1">
      <alignment/>
      <protection/>
    </xf>
    <xf numFmtId="166" fontId="6" fillId="34" borderId="155" xfId="72" applyNumberFormat="1" applyFont="1" applyFill="1" applyBorder="1" applyAlignment="1">
      <alignment/>
      <protection/>
    </xf>
    <xf numFmtId="0" fontId="6" fillId="41" borderId="155" xfId="70" applyNumberFormat="1" applyFont="1" applyFill="1" applyBorder="1" applyAlignment="1">
      <alignment/>
      <protection/>
    </xf>
    <xf numFmtId="0" fontId="6" fillId="0" borderId="156" xfId="70" applyNumberFormat="1" applyFont="1" applyBorder="1" applyAlignment="1">
      <alignment/>
      <protection/>
    </xf>
    <xf numFmtId="166" fontId="6" fillId="34" borderId="38" xfId="69" applyNumberFormat="1" applyBorder="1" applyAlignment="1">
      <alignment/>
      <protection/>
    </xf>
    <xf numFmtId="166" fontId="6" fillId="0" borderId="37" xfId="71" applyNumberFormat="1" applyFill="1" applyBorder="1" applyAlignment="1">
      <alignment/>
      <protection/>
    </xf>
    <xf numFmtId="166" fontId="6" fillId="34" borderId="37" xfId="71" applyNumberFormat="1" applyFill="1" applyBorder="1" applyAlignment="1">
      <alignment/>
      <protection/>
    </xf>
    <xf numFmtId="166" fontId="6" fillId="34" borderId="22" xfId="69" applyNumberFormat="1" applyBorder="1" applyAlignment="1">
      <alignment/>
      <protection/>
    </xf>
    <xf numFmtId="166" fontId="6" fillId="0" borderId="23" xfId="71" applyNumberFormat="1" applyFill="1" applyBorder="1" applyAlignment="1">
      <alignment/>
      <protection/>
    </xf>
    <xf numFmtId="166" fontId="6" fillId="34" borderId="23" xfId="71" applyNumberFormat="1" applyFill="1" applyBorder="1" applyAlignment="1">
      <alignment/>
      <protection/>
    </xf>
    <xf numFmtId="0" fontId="6" fillId="42" borderId="23" xfId="69" applyNumberFormat="1" applyFill="1" applyBorder="1" applyAlignment="1">
      <alignment/>
      <protection/>
    </xf>
    <xf numFmtId="166" fontId="6" fillId="34" borderId="147" xfId="69" applyNumberFormat="1" applyBorder="1" applyAlignment="1">
      <alignment/>
      <protection/>
    </xf>
    <xf numFmtId="166" fontId="6" fillId="0" borderId="146" xfId="71" applyNumberFormat="1" applyFill="1" applyBorder="1" applyAlignment="1">
      <alignment/>
      <protection/>
    </xf>
    <xf numFmtId="166" fontId="6" fillId="34" borderId="146" xfId="71" applyNumberFormat="1" applyFill="1" applyBorder="1" applyAlignment="1">
      <alignment/>
      <protection/>
    </xf>
    <xf numFmtId="166" fontId="5" fillId="0" borderId="148" xfId="70" applyNumberFormat="1" applyBorder="1" applyAlignment="1">
      <alignment horizontal="right"/>
      <protection/>
    </xf>
    <xf numFmtId="166" fontId="5" fillId="0" borderId="149" xfId="72" applyNumberFormat="1" applyFill="1" applyBorder="1" applyAlignment="1">
      <alignment horizontal="right"/>
      <protection/>
    </xf>
    <xf numFmtId="166" fontId="5" fillId="34" borderId="149" xfId="72" applyNumberFormat="1" applyFill="1" applyBorder="1" applyAlignment="1">
      <alignment horizontal="right"/>
      <protection/>
    </xf>
    <xf numFmtId="0" fontId="5" fillId="41" borderId="149" xfId="70" applyNumberFormat="1" applyFill="1" applyBorder="1" applyAlignment="1">
      <alignment horizontal="right"/>
      <protection/>
    </xf>
    <xf numFmtId="0" fontId="5" fillId="0" borderId="11" xfId="70" applyNumberFormat="1" applyBorder="1" applyAlignment="1">
      <alignment/>
      <protection/>
    </xf>
    <xf numFmtId="166" fontId="5" fillId="0" borderId="157" xfId="70" applyNumberFormat="1" applyBorder="1" applyAlignment="1">
      <alignment horizontal="right"/>
      <protection/>
    </xf>
    <xf numFmtId="166" fontId="5" fillId="0" borderId="158" xfId="72" applyNumberFormat="1" applyFill="1" applyBorder="1" applyAlignment="1">
      <alignment horizontal="right"/>
      <protection/>
    </xf>
    <xf numFmtId="166" fontId="5" fillId="34" borderId="158" xfId="72" applyNumberFormat="1" applyFill="1" applyBorder="1" applyAlignment="1">
      <alignment horizontal="right"/>
      <protection/>
    </xf>
    <xf numFmtId="0" fontId="5" fillId="41" borderId="159" xfId="70" applyNumberFormat="1" applyFill="1" applyBorder="1" applyAlignment="1">
      <alignment horizontal="right"/>
      <protection/>
    </xf>
    <xf numFmtId="164" fontId="6" fillId="34" borderId="144" xfId="69" applyNumberFormat="1" applyBorder="1" applyAlignment="1">
      <alignment horizontal="right"/>
      <protection/>
    </xf>
    <xf numFmtId="164" fontId="6" fillId="34" borderId="143" xfId="71" applyNumberFormat="1" applyFill="1" applyBorder="1" applyAlignment="1">
      <alignment horizontal="right"/>
      <protection/>
    </xf>
    <xf numFmtId="49" fontId="6" fillId="34" borderId="145" xfId="69" applyNumberFormat="1" applyBorder="1" applyAlignment="1">
      <alignment/>
      <protection/>
    </xf>
    <xf numFmtId="164" fontId="5" fillId="0" borderId="160" xfId="70" applyNumberFormat="1" applyBorder="1" applyAlignment="1">
      <alignment horizontal="right"/>
      <protection/>
    </xf>
    <xf numFmtId="164" fontId="5" fillId="0" borderId="161" xfId="72" applyNumberFormat="1" applyFill="1" applyBorder="1" applyAlignment="1">
      <alignment horizontal="right"/>
      <protection/>
    </xf>
    <xf numFmtId="164" fontId="5" fillId="34" borderId="161" xfId="72" applyNumberFormat="1" applyFill="1" applyBorder="1" applyAlignment="1">
      <alignment horizontal="right"/>
      <protection/>
    </xf>
    <xf numFmtId="164" fontId="5" fillId="41" borderId="161" xfId="70" applyNumberFormat="1" applyFill="1" applyBorder="1" applyAlignment="1">
      <alignment horizontal="right"/>
      <protection/>
    </xf>
    <xf numFmtId="0" fontId="5" fillId="0" borderId="162" xfId="70" applyNumberFormat="1" applyBorder="1" applyAlignment="1">
      <alignment/>
      <protection/>
    </xf>
    <xf numFmtId="49" fontId="120" fillId="39" borderId="152" xfId="76" applyBorder="1" applyAlignment="1">
      <alignment horizontal="left"/>
      <protection/>
    </xf>
    <xf numFmtId="49" fontId="6" fillId="34" borderId="12" xfId="69" applyNumberFormat="1" applyAlignment="1">
      <alignment/>
      <protection/>
    </xf>
    <xf numFmtId="164" fontId="6" fillId="42" borderId="72" xfId="69" applyNumberFormat="1" applyFill="1" applyBorder="1" applyAlignment="1">
      <alignment horizontal="right"/>
      <protection/>
    </xf>
    <xf numFmtId="164" fontId="5" fillId="35" borderId="163" xfId="72" applyNumberFormat="1" applyBorder="1" applyAlignment="1">
      <alignment horizontal="right"/>
      <protection/>
    </xf>
    <xf numFmtId="164" fontId="5" fillId="35" borderId="158" xfId="72" applyNumberFormat="1" applyBorder="1" applyAlignment="1">
      <alignment horizontal="right"/>
      <protection/>
    </xf>
    <xf numFmtId="3" fontId="5" fillId="0" borderId="162" xfId="70" applyNumberFormat="1" applyBorder="1" applyAlignment="1">
      <alignment/>
      <protection/>
    </xf>
    <xf numFmtId="49" fontId="120" fillId="39" borderId="152" xfId="76" applyBorder="1" applyAlignment="1">
      <alignment/>
      <protection/>
    </xf>
    <xf numFmtId="49" fontId="6" fillId="34" borderId="0" xfId="69" applyNumberFormat="1" applyBorder="1" applyAlignment="1">
      <alignment/>
      <protection/>
    </xf>
    <xf numFmtId="49" fontId="99" fillId="0" borderId="11" xfId="68" applyAlignment="1">
      <alignment horizontal="right" vertical="center"/>
      <protection/>
    </xf>
    <xf numFmtId="0" fontId="99" fillId="0" borderId="11" xfId="68" applyNumberFormat="1" applyAlignment="1">
      <alignment horizontal="right" vertical="center"/>
      <protection/>
    </xf>
    <xf numFmtId="0" fontId="99" fillId="0" borderId="149" xfId="68" applyNumberFormat="1" applyBorder="1" applyAlignment="1">
      <alignment horizontal="right" vertical="center"/>
      <protection/>
    </xf>
    <xf numFmtId="164" fontId="5" fillId="42" borderId="44" xfId="72" applyNumberFormat="1" applyFill="1" applyBorder="1" applyAlignment="1">
      <alignment horizontal="right"/>
      <protection/>
    </xf>
    <xf numFmtId="164" fontId="6" fillId="35" borderId="145" xfId="71" applyNumberFormat="1" applyBorder="1" applyAlignment="1">
      <alignment horizontal="right"/>
      <protection/>
    </xf>
    <xf numFmtId="164" fontId="6" fillId="34" borderId="143" xfId="69" applyNumberFormat="1" applyBorder="1" applyAlignment="1">
      <alignment horizontal="right"/>
      <protection/>
    </xf>
    <xf numFmtId="164" fontId="6" fillId="35" borderId="12" xfId="71" applyNumberFormat="1" applyBorder="1" applyAlignment="1">
      <alignment horizontal="right"/>
      <protection/>
    </xf>
    <xf numFmtId="164" fontId="120" fillId="39" borderId="152" xfId="76" applyNumberFormat="1" applyBorder="1" applyAlignment="1">
      <alignment horizontal="right"/>
      <protection/>
    </xf>
    <xf numFmtId="164" fontId="6" fillId="35" borderId="0" xfId="71" applyNumberFormat="1" applyBorder="1" applyAlignment="1">
      <alignment horizontal="right"/>
      <protection/>
    </xf>
    <xf numFmtId="49" fontId="120" fillId="39" borderId="11" xfId="76" applyAlignment="1">
      <alignment horizontal="left"/>
      <protection/>
    </xf>
    <xf numFmtId="164" fontId="99" fillId="0" borderId="11" xfId="68" applyNumberFormat="1">
      <alignment horizontal="right" vertical="center"/>
      <protection/>
    </xf>
    <xf numFmtId="164" fontId="99" fillId="0" borderId="149" xfId="68" applyNumberFormat="1" applyBorder="1">
      <alignment horizontal="right" vertical="center"/>
      <protection/>
    </xf>
    <xf numFmtId="164" fontId="99" fillId="0" borderId="164" xfId="68" applyNumberFormat="1" applyBorder="1">
      <alignment horizontal="right" vertical="center"/>
      <protection/>
    </xf>
    <xf numFmtId="164" fontId="99" fillId="0" borderId="148" xfId="68" applyNumberFormat="1" applyBorder="1">
      <alignment horizontal="right" vertical="center"/>
      <protection/>
    </xf>
    <xf numFmtId="49" fontId="99" fillId="0" borderId="11" xfId="68" applyAlignment="1">
      <alignment horizontal="left" vertical="center"/>
      <protection/>
    </xf>
    <xf numFmtId="164" fontId="5" fillId="35" borderId="47" xfId="72" applyBorder="1" applyAlignment="1">
      <alignment horizontal="left"/>
      <protection/>
    </xf>
    <xf numFmtId="164" fontId="6" fillId="35" borderId="81" xfId="71" applyNumberFormat="1" applyBorder="1" applyAlignment="1">
      <alignment horizontal="right"/>
      <protection/>
    </xf>
    <xf numFmtId="164" fontId="6" fillId="34" borderId="48" xfId="69" applyNumberFormat="1" applyBorder="1" applyAlignment="1">
      <alignment horizontal="right"/>
      <protection/>
    </xf>
    <xf numFmtId="164" fontId="6" fillId="34" borderId="165" xfId="69" applyNumberFormat="1" applyBorder="1" applyAlignment="1">
      <alignment horizontal="right"/>
      <protection/>
    </xf>
    <xf numFmtId="164" fontId="5" fillId="35" borderId="14" xfId="72" applyNumberFormat="1" applyAlignment="1">
      <alignment horizontal="right"/>
      <protection/>
    </xf>
    <xf numFmtId="164" fontId="5" fillId="35" borderId="166" xfId="72" applyNumberFormat="1" applyBorder="1" applyAlignment="1">
      <alignment horizontal="right"/>
      <protection/>
    </xf>
    <xf numFmtId="164" fontId="5" fillId="35" borderId="14" xfId="72" applyAlignment="1">
      <alignment horizontal="left"/>
      <protection/>
    </xf>
    <xf numFmtId="164" fontId="5" fillId="0" borderId="13" xfId="70" applyNumberFormat="1" applyAlignment="1">
      <alignment horizontal="right" vertical="center"/>
      <protection/>
    </xf>
    <xf numFmtId="164" fontId="5" fillId="0" borderId="159" xfId="70" applyNumberFormat="1" applyBorder="1" applyAlignment="1">
      <alignment horizontal="right" vertical="center"/>
      <protection/>
    </xf>
    <xf numFmtId="164" fontId="5" fillId="0" borderId="167" xfId="70" applyNumberFormat="1" applyBorder="1" applyAlignment="1">
      <alignment horizontal="right" vertical="center"/>
      <protection/>
    </xf>
    <xf numFmtId="164" fontId="5" fillId="0" borderId="52" xfId="70" applyNumberFormat="1" applyBorder="1" applyAlignment="1">
      <alignment horizontal="right" vertical="center"/>
      <protection/>
    </xf>
    <xf numFmtId="49" fontId="5" fillId="0" borderId="13" xfId="70" applyNumberFormat="1" applyAlignment="1">
      <alignment horizontal="left" vertical="center"/>
      <protection/>
    </xf>
    <xf numFmtId="164" fontId="5" fillId="35" borderId="168" xfId="72" applyNumberFormat="1" applyBorder="1" applyAlignment="1">
      <alignment horizontal="right"/>
      <protection/>
    </xf>
    <xf numFmtId="164" fontId="5" fillId="35" borderId="169" xfId="72" applyNumberFormat="1" applyBorder="1" applyAlignment="1">
      <alignment horizontal="right"/>
      <protection/>
    </xf>
    <xf numFmtId="164" fontId="99" fillId="0" borderId="0" xfId="68" applyNumberFormat="1" applyBorder="1">
      <alignment horizontal="right" vertical="center"/>
      <protection/>
    </xf>
    <xf numFmtId="164" fontId="99" fillId="0" borderId="37" xfId="68" applyNumberFormat="1" applyBorder="1">
      <alignment horizontal="right" vertical="center"/>
      <protection/>
    </xf>
    <xf numFmtId="164" fontId="99" fillId="0" borderId="121" xfId="68" applyNumberFormat="1" applyBorder="1">
      <alignment horizontal="right" vertical="center"/>
      <protection/>
    </xf>
    <xf numFmtId="164" fontId="99" fillId="0" borderId="38" xfId="68" applyNumberFormat="1" applyBorder="1">
      <alignment horizontal="right" vertical="center"/>
      <protection/>
    </xf>
    <xf numFmtId="49" fontId="5" fillId="0" borderId="0" xfId="70" applyNumberFormat="1" applyBorder="1" applyAlignment="1">
      <alignment horizontal="left" vertical="center"/>
      <protection/>
    </xf>
    <xf numFmtId="164" fontId="6" fillId="35" borderId="98" xfId="71" applyNumberFormat="1" applyBorder="1" applyAlignment="1">
      <alignment horizontal="right"/>
      <protection/>
    </xf>
    <xf numFmtId="164" fontId="6" fillId="34" borderId="97" xfId="69" applyNumberFormat="1" applyBorder="1" applyAlignment="1">
      <alignment horizontal="right"/>
      <protection/>
    </xf>
    <xf numFmtId="164" fontId="6" fillId="34" borderId="96" xfId="69" applyNumberFormat="1" applyBorder="1" applyAlignment="1">
      <alignment horizontal="right"/>
      <protection/>
    </xf>
    <xf numFmtId="0" fontId="6" fillId="34" borderId="98" xfId="69" applyNumberFormat="1" applyBorder="1" applyAlignment="1">
      <alignment/>
      <protection/>
    </xf>
    <xf numFmtId="164" fontId="5" fillId="35" borderId="168" xfId="72" applyBorder="1" applyAlignment="1">
      <alignment/>
      <protection/>
    </xf>
    <xf numFmtId="164" fontId="5" fillId="0" borderId="159" xfId="70" applyNumberFormat="1" applyBorder="1" applyAlignment="1">
      <alignment horizontal="right"/>
      <protection/>
    </xf>
    <xf numFmtId="164" fontId="5" fillId="0" borderId="167" xfId="70" applyNumberFormat="1" applyBorder="1" applyAlignment="1">
      <alignment horizontal="right"/>
      <protection/>
    </xf>
    <xf numFmtId="49" fontId="99" fillId="0" borderId="151" xfId="68" applyBorder="1" applyAlignment="1">
      <alignment horizontal="right"/>
      <protection/>
    </xf>
    <xf numFmtId="49" fontId="99" fillId="0" borderId="11" xfId="68" applyAlignment="1">
      <alignment horizontal="right" wrapText="1"/>
      <protection/>
    </xf>
    <xf numFmtId="49" fontId="99" fillId="0" borderId="0" xfId="68" applyBorder="1">
      <alignment horizontal="right" vertical="center"/>
      <protection/>
    </xf>
    <xf numFmtId="49" fontId="151" fillId="0" borderId="0" xfId="68" applyFont="1" applyBorder="1" applyAlignment="1">
      <alignment horizontal="left" vertical="center"/>
      <protection/>
    </xf>
    <xf numFmtId="164" fontId="120" fillId="39" borderId="170" xfId="76" applyNumberFormat="1" applyBorder="1" applyAlignment="1">
      <alignment horizontal="right"/>
      <protection/>
    </xf>
    <xf numFmtId="164" fontId="6" fillId="35" borderId="121" xfId="71" applyNumberFormat="1" applyBorder="1" applyAlignment="1">
      <alignment horizontal="right"/>
      <protection/>
    </xf>
    <xf numFmtId="164" fontId="6" fillId="35" borderId="62" xfId="71" applyNumberFormat="1" applyBorder="1" applyAlignment="1">
      <alignment horizontal="right"/>
      <protection/>
    </xf>
    <xf numFmtId="49" fontId="99" fillId="0" borderId="11" xfId="68" applyAlignment="1">
      <alignment horizontal="right"/>
      <protection/>
    </xf>
    <xf numFmtId="49" fontId="99" fillId="0" borderId="11" xfId="68" applyAlignment="1">
      <alignment horizontal="left"/>
      <protection/>
    </xf>
    <xf numFmtId="49" fontId="151" fillId="0" borderId="0" xfId="68" applyFont="1" applyBorder="1" applyAlignment="1">
      <alignment horizontal="left"/>
      <protection/>
    </xf>
    <xf numFmtId="164" fontId="120" fillId="39" borderId="164" xfId="76" applyNumberFormat="1" applyFill="1" applyBorder="1" applyAlignment="1">
      <alignment horizontal="right"/>
      <protection/>
    </xf>
    <xf numFmtId="164" fontId="120" fillId="39" borderId="150" xfId="76" applyNumberFormat="1" applyFill="1" applyBorder="1" applyAlignment="1">
      <alignment horizontal="right"/>
      <protection/>
    </xf>
    <xf numFmtId="164" fontId="120" fillId="39" borderId="151" xfId="76" applyNumberFormat="1" applyFill="1" applyBorder="1" applyAlignment="1">
      <alignment horizontal="right"/>
      <protection/>
    </xf>
    <xf numFmtId="49" fontId="120" fillId="39" borderId="152" xfId="76" applyFill="1" applyBorder="1" applyAlignment="1">
      <alignment horizontal="left"/>
      <protection/>
    </xf>
    <xf numFmtId="164" fontId="6" fillId="35" borderId="171" xfId="71" applyNumberFormat="1" applyBorder="1" applyAlignment="1">
      <alignment horizontal="right"/>
      <protection/>
    </xf>
    <xf numFmtId="164" fontId="6" fillId="34" borderId="149" xfId="69" applyNumberFormat="1" applyBorder="1" applyAlignment="1">
      <alignment horizontal="right"/>
      <protection/>
    </xf>
    <xf numFmtId="49" fontId="6" fillId="34" borderId="12" xfId="69" applyNumberFormat="1" applyAlignment="1">
      <alignment horizontal="left"/>
      <protection/>
    </xf>
    <xf numFmtId="164" fontId="99" fillId="0" borderId="11" xfId="68" applyNumberFormat="1" applyAlignment="1">
      <alignment horizontal="left"/>
      <protection/>
    </xf>
    <xf numFmtId="164" fontId="120" fillId="39" borderId="172" xfId="76" applyNumberFormat="1" applyBorder="1" applyAlignment="1">
      <alignment horizontal="right"/>
      <protection/>
    </xf>
    <xf numFmtId="164" fontId="120" fillId="39" borderId="173" xfId="76" applyNumberFormat="1" applyBorder="1" applyAlignment="1">
      <alignment horizontal="right"/>
      <protection/>
    </xf>
    <xf numFmtId="164" fontId="120" fillId="39" borderId="174" xfId="76" applyNumberFormat="1" applyBorder="1" applyAlignment="1">
      <alignment horizontal="right"/>
      <protection/>
    </xf>
    <xf numFmtId="49" fontId="120" fillId="39" borderId="175" xfId="76" applyBorder="1" applyAlignment="1">
      <alignment/>
      <protection/>
    </xf>
    <xf numFmtId="164" fontId="6" fillId="34" borderId="176" xfId="69" applyNumberFormat="1" applyBorder="1" applyAlignment="1">
      <alignment horizontal="right"/>
      <protection/>
    </xf>
    <xf numFmtId="49" fontId="6" fillId="34" borderId="32" xfId="69" applyNumberFormat="1" applyBorder="1" applyAlignment="1">
      <alignment horizontal="left"/>
      <protection/>
    </xf>
    <xf numFmtId="49" fontId="99" fillId="0" borderId="11" xfId="68" applyAlignment="1">
      <alignment horizontal="right" vertical="center" wrapText="1"/>
      <protection/>
    </xf>
    <xf numFmtId="0" fontId="151" fillId="0" borderId="0" xfId="68" applyNumberFormat="1" applyFont="1" applyBorder="1" applyAlignment="1">
      <alignment horizontal="left" vertical="center"/>
      <protection/>
    </xf>
    <xf numFmtId="164" fontId="6" fillId="35" borderId="177" xfId="71" applyNumberFormat="1" applyBorder="1" applyAlignment="1">
      <alignment horizontal="right"/>
      <protection/>
    </xf>
    <xf numFmtId="0" fontId="6" fillId="46" borderId="145" xfId="0" applyFont="1" applyFill="1" applyBorder="1" applyAlignment="1">
      <alignment/>
    </xf>
    <xf numFmtId="164" fontId="120" fillId="39" borderId="178" xfId="76" applyNumberFormat="1" applyBorder="1" applyAlignment="1">
      <alignment horizontal="right"/>
      <protection/>
    </xf>
    <xf numFmtId="164" fontId="120" fillId="39" borderId="179" xfId="76" applyNumberFormat="1" applyBorder="1" applyAlignment="1">
      <alignment horizontal="right"/>
      <protection/>
    </xf>
    <xf numFmtId="164" fontId="120" fillId="39" borderId="180" xfId="76" applyNumberFormat="1" applyBorder="1" applyAlignment="1">
      <alignment horizontal="right"/>
      <protection/>
    </xf>
    <xf numFmtId="164" fontId="5" fillId="35" borderId="181" xfId="72" applyNumberFormat="1" applyBorder="1" applyAlignment="1">
      <alignment horizontal="right"/>
      <protection/>
    </xf>
    <xf numFmtId="0" fontId="5" fillId="0" borderId="0" xfId="70" applyNumberFormat="1" applyBorder="1" applyAlignment="1">
      <alignment/>
      <protection/>
    </xf>
    <xf numFmtId="164" fontId="6" fillId="35" borderId="182" xfId="71" applyNumberFormat="1" applyBorder="1" applyAlignment="1">
      <alignment horizontal="right"/>
      <protection/>
    </xf>
    <xf numFmtId="0" fontId="6" fillId="46" borderId="98" xfId="0" applyFont="1" applyFill="1" applyBorder="1" applyAlignment="1">
      <alignment/>
    </xf>
    <xf numFmtId="164" fontId="5" fillId="0" borderId="13" xfId="70" applyNumberFormat="1" applyAlignment="1">
      <alignment/>
      <protection/>
    </xf>
    <xf numFmtId="49" fontId="99" fillId="0" borderId="183" xfId="68" applyBorder="1" applyAlignment="1">
      <alignment horizontal="right"/>
      <protection/>
    </xf>
    <xf numFmtId="49" fontId="99" fillId="0" borderId="152" xfId="68" applyBorder="1" applyAlignment="1">
      <alignment horizontal="right" wrapText="1"/>
      <protection/>
    </xf>
    <xf numFmtId="49" fontId="99" fillId="0" borderId="152" xfId="68" applyBorder="1" applyAlignment="1">
      <alignment horizontal="right"/>
      <protection/>
    </xf>
    <xf numFmtId="49" fontId="151" fillId="0" borderId="11" xfId="68" applyFont="1" applyBorder="1" applyAlignment="1">
      <alignment horizontal="left"/>
      <protection/>
    </xf>
    <xf numFmtId="37" fontId="120" fillId="39" borderId="151" xfId="76" applyNumberFormat="1" applyBorder="1" applyAlignment="1">
      <alignment horizontal="right"/>
      <protection/>
    </xf>
    <xf numFmtId="37" fontId="6" fillId="34" borderId="37" xfId="69" applyNumberFormat="1" applyBorder="1" applyAlignment="1">
      <alignment horizontal="right"/>
      <protection/>
    </xf>
    <xf numFmtId="37" fontId="6" fillId="34" borderId="23" xfId="69" applyNumberFormat="1" applyBorder="1" applyAlignment="1">
      <alignment horizontal="right"/>
      <protection/>
    </xf>
    <xf numFmtId="37" fontId="5" fillId="35" borderId="169" xfId="72" applyNumberFormat="1" applyBorder="1" applyAlignment="1">
      <alignment horizontal="right"/>
      <protection/>
    </xf>
    <xf numFmtId="164" fontId="120" fillId="39" borderId="170" xfId="76" applyNumberFormat="1" applyFill="1" applyBorder="1" applyAlignment="1">
      <alignment horizontal="right"/>
      <protection/>
    </xf>
    <xf numFmtId="164" fontId="6" fillId="30" borderId="12" xfId="51" applyNumberFormat="1" applyBorder="1">
      <alignment horizontal="right" vertical="center"/>
    </xf>
    <xf numFmtId="49" fontId="99" fillId="0" borderId="11" xfId="68" applyAlignment="1">
      <alignment/>
      <protection/>
    </xf>
    <xf numFmtId="164" fontId="99" fillId="0" borderId="11" xfId="68" applyNumberFormat="1" applyAlignment="1">
      <alignment horizontal="right" vertical="center"/>
      <protection/>
    </xf>
    <xf numFmtId="3" fontId="6" fillId="34" borderId="0" xfId="69" applyBorder="1" applyAlignment="1">
      <alignment/>
      <protection/>
    </xf>
    <xf numFmtId="3" fontId="6" fillId="34" borderId="12" xfId="69" applyAlignment="1">
      <alignment/>
      <protection/>
    </xf>
    <xf numFmtId="0" fontId="120" fillId="39" borderId="11" xfId="76" applyNumberFormat="1">
      <alignment/>
      <protection/>
    </xf>
    <xf numFmtId="0" fontId="99" fillId="0" borderId="11" xfId="68" applyNumberFormat="1" applyAlignment="1">
      <alignment horizontal="left" vertical="center"/>
      <protection/>
    </xf>
    <xf numFmtId="0" fontId="5" fillId="0" borderId="13" xfId="70" applyNumberFormat="1" applyAlignment="1">
      <alignment horizontal="left" vertical="center"/>
      <protection/>
    </xf>
    <xf numFmtId="0" fontId="5" fillId="0" borderId="0" xfId="70" applyNumberFormat="1" applyBorder="1" applyAlignment="1">
      <alignment horizontal="left" vertical="center"/>
      <protection/>
    </xf>
    <xf numFmtId="164" fontId="120" fillId="39" borderId="170" xfId="76" applyNumberFormat="1" applyBorder="1">
      <alignment/>
      <protection/>
    </xf>
    <xf numFmtId="49" fontId="120" fillId="39" borderId="152" xfId="76" applyBorder="1">
      <alignment/>
      <protection/>
    </xf>
    <xf numFmtId="164" fontId="6" fillId="46" borderId="22" xfId="0" applyNumberFormat="1" applyFont="1" applyFill="1" applyBorder="1" applyAlignment="1">
      <alignment horizontal="right"/>
    </xf>
    <xf numFmtId="49" fontId="120" fillId="39" borderId="152" xfId="76" applyNumberFormat="1" applyBorder="1">
      <alignment/>
      <protection/>
    </xf>
    <xf numFmtId="164" fontId="6" fillId="34" borderId="38" xfId="69" applyNumberFormat="1" applyBorder="1" applyAlignment="1">
      <alignment horizontal="right" vertical="center"/>
      <protection/>
    </xf>
    <xf numFmtId="164" fontId="6" fillId="34" borderId="37" xfId="69" applyNumberFormat="1" applyBorder="1" applyAlignment="1">
      <alignment horizontal="right" vertical="center"/>
      <protection/>
    </xf>
    <xf numFmtId="49" fontId="6" fillId="34" borderId="0" xfId="69" applyNumberFormat="1" applyBorder="1" applyAlignment="1">
      <alignment horizontal="left" vertical="center"/>
      <protection/>
    </xf>
    <xf numFmtId="164" fontId="6" fillId="34" borderId="22" xfId="69" applyNumberFormat="1" applyBorder="1" applyAlignment="1">
      <alignment horizontal="right" vertical="center"/>
      <protection/>
    </xf>
    <xf numFmtId="164" fontId="6" fillId="34" borderId="23" xfId="69" applyNumberFormat="1" applyBorder="1" applyAlignment="1">
      <alignment horizontal="right" vertical="center"/>
      <protection/>
    </xf>
    <xf numFmtId="49" fontId="6" fillId="34" borderId="12" xfId="69" applyNumberFormat="1" applyAlignment="1">
      <alignment horizontal="left" vertical="center"/>
      <protection/>
    </xf>
    <xf numFmtId="164" fontId="6" fillId="34" borderId="147" xfId="69" applyNumberFormat="1" applyBorder="1" applyAlignment="1">
      <alignment horizontal="right" vertical="center"/>
      <protection/>
    </xf>
    <xf numFmtId="164" fontId="6" fillId="34" borderId="146" xfId="69" applyNumberFormat="1" applyBorder="1" applyAlignment="1">
      <alignment horizontal="right" vertical="center"/>
      <protection/>
    </xf>
    <xf numFmtId="164" fontId="6" fillId="35" borderId="184" xfId="71" applyNumberFormat="1" applyBorder="1" applyAlignment="1">
      <alignment horizontal="right" vertical="center"/>
      <protection/>
    </xf>
    <xf numFmtId="164" fontId="6" fillId="34" borderId="83" xfId="69" applyNumberFormat="1" applyBorder="1" applyAlignment="1">
      <alignment horizontal="right" vertical="center"/>
      <protection/>
    </xf>
    <xf numFmtId="164" fontId="6" fillId="34" borderId="108" xfId="69" applyNumberFormat="1" applyBorder="1" applyAlignment="1">
      <alignment horizontal="right" vertical="center"/>
      <protection/>
    </xf>
    <xf numFmtId="0" fontId="6" fillId="34" borderId="14" xfId="69" applyNumberFormat="1" applyBorder="1" applyAlignment="1">
      <alignment horizontal="left" vertical="center"/>
      <protection/>
    </xf>
    <xf numFmtId="164" fontId="6" fillId="35" borderId="62" xfId="71" applyNumberFormat="1" applyBorder="1" applyAlignment="1">
      <alignment horizontal="right" vertical="center"/>
      <protection/>
    </xf>
    <xf numFmtId="164" fontId="6" fillId="34" borderId="12" xfId="69" applyNumberFormat="1" applyAlignment="1">
      <alignment horizontal="right" vertical="center"/>
      <protection/>
    </xf>
    <xf numFmtId="0" fontId="6" fillId="34" borderId="12" xfId="69" applyNumberFormat="1" applyAlignment="1">
      <alignment horizontal="left" vertical="center"/>
      <protection/>
    </xf>
    <xf numFmtId="164" fontId="6" fillId="35" borderId="121" xfId="71" applyNumberFormat="1" applyBorder="1" applyAlignment="1">
      <alignment horizontal="right" vertical="center"/>
      <protection/>
    </xf>
    <xf numFmtId="164" fontId="6" fillId="35" borderId="185" xfId="71" applyNumberFormat="1" applyBorder="1" applyAlignment="1">
      <alignment horizontal="right" vertical="center"/>
      <protection/>
    </xf>
    <xf numFmtId="49" fontId="99" fillId="0" borderId="11" xfId="68" applyNumberFormat="1" applyAlignment="1">
      <alignment horizontal="left" vertical="center"/>
      <protection/>
    </xf>
    <xf numFmtId="164" fontId="5" fillId="35" borderId="181" xfId="72" applyNumberFormat="1" applyBorder="1" applyAlignment="1">
      <alignment horizontal="right" vertical="center"/>
      <protection/>
    </xf>
    <xf numFmtId="164" fontId="5" fillId="35" borderId="166" xfId="72" applyNumberFormat="1" applyBorder="1" applyAlignment="1">
      <alignment horizontal="right" vertical="center"/>
      <protection/>
    </xf>
    <xf numFmtId="164" fontId="5" fillId="35" borderId="169" xfId="72" applyNumberFormat="1" applyBorder="1" applyAlignment="1">
      <alignment horizontal="right" vertical="center"/>
      <protection/>
    </xf>
    <xf numFmtId="164" fontId="5" fillId="35" borderId="168" xfId="72" applyBorder="1" applyAlignment="1">
      <alignment horizontal="left" vertical="center"/>
      <protection/>
    </xf>
    <xf numFmtId="164" fontId="6" fillId="35" borderId="186" xfId="71" applyNumberFormat="1" applyBorder="1" applyAlignment="1">
      <alignment horizontal="right" vertical="center"/>
      <protection/>
    </xf>
    <xf numFmtId="164" fontId="6" fillId="34" borderId="187" xfId="69" applyNumberFormat="1" applyBorder="1" applyAlignment="1">
      <alignment horizontal="right" vertical="center"/>
      <protection/>
    </xf>
    <xf numFmtId="164" fontId="6" fillId="34" borderId="105" xfId="69" applyNumberFormat="1" applyBorder="1" applyAlignment="1">
      <alignment horizontal="right" vertical="center"/>
      <protection/>
    </xf>
    <xf numFmtId="164" fontId="6" fillId="35" borderId="186" xfId="71" applyNumberFormat="1" applyBorder="1" applyAlignment="1">
      <alignment horizontal="right"/>
      <protection/>
    </xf>
    <xf numFmtId="164" fontId="5" fillId="0" borderId="188" xfId="70" applyNumberFormat="1" applyBorder="1" applyAlignment="1">
      <alignment/>
      <protection/>
    </xf>
    <xf numFmtId="164" fontId="99" fillId="0" borderId="148" xfId="68" applyNumberFormat="1" applyBorder="1" applyAlignment="1">
      <alignment horizontal="right" vertical="center"/>
      <protection/>
    </xf>
    <xf numFmtId="164" fontId="99" fillId="0" borderId="149" xfId="68" applyNumberFormat="1" applyBorder="1" applyAlignment="1">
      <alignment horizontal="right" vertical="center"/>
      <protection/>
    </xf>
    <xf numFmtId="49" fontId="99" fillId="0" borderId="11" xfId="68" applyAlignment="1">
      <alignment horizontal="left" vertical="center" wrapText="1"/>
      <protection/>
    </xf>
    <xf numFmtId="37" fontId="5" fillId="0" borderId="13" xfId="70" applyNumberFormat="1" applyAlignment="1">
      <alignment horizontal="right"/>
      <protection/>
    </xf>
    <xf numFmtId="164" fontId="5" fillId="0" borderId="188" xfId="70" applyNumberFormat="1" applyBorder="1" applyAlignment="1">
      <alignment horizontal="right"/>
      <protection/>
    </xf>
    <xf numFmtId="164" fontId="5" fillId="0" borderId="189" xfId="70" applyNumberFormat="1" applyBorder="1" applyAlignment="1">
      <alignment horizontal="right"/>
      <protection/>
    </xf>
    <xf numFmtId="164" fontId="5" fillId="0" borderId="190" xfId="70" applyNumberFormat="1" applyBorder="1" applyAlignment="1">
      <alignment horizontal="right"/>
      <protection/>
    </xf>
    <xf numFmtId="0" fontId="5" fillId="0" borderId="191" xfId="70" applyNumberFormat="1" applyBorder="1" applyAlignment="1">
      <alignment/>
      <protection/>
    </xf>
    <xf numFmtId="0" fontId="99" fillId="0" borderId="11" xfId="68" applyNumberFormat="1" applyAlignment="1">
      <alignment horizontal="left"/>
      <protection/>
    </xf>
    <xf numFmtId="49" fontId="151" fillId="0" borderId="0" xfId="68" applyNumberFormat="1" applyFont="1" applyBorder="1" applyAlignment="1">
      <alignment horizontal="left" vertical="center"/>
      <protection/>
    </xf>
    <xf numFmtId="164" fontId="120" fillId="49" borderId="152" xfId="72" applyNumberFormat="1" applyFont="1" applyFill="1" applyBorder="1" applyAlignment="1">
      <alignment horizontal="right"/>
      <protection/>
    </xf>
    <xf numFmtId="164" fontId="120" fillId="49" borderId="150" xfId="72" applyNumberFormat="1" applyFont="1" applyFill="1" applyBorder="1" applyAlignment="1">
      <alignment horizontal="right"/>
      <protection/>
    </xf>
    <xf numFmtId="164" fontId="120" fillId="49" borderId="151" xfId="72" applyNumberFormat="1" applyFont="1" applyFill="1" applyBorder="1" applyAlignment="1">
      <alignment horizontal="right"/>
      <protection/>
    </xf>
    <xf numFmtId="164" fontId="120" fillId="49" borderId="152" xfId="72" applyFont="1" applyFill="1" applyBorder="1" applyAlignment="1">
      <alignment/>
      <protection/>
    </xf>
    <xf numFmtId="164" fontId="5" fillId="0" borderId="13" xfId="70" applyNumberFormat="1" applyAlignment="1">
      <alignment horizontal="left" vertical="center"/>
      <protection/>
    </xf>
    <xf numFmtId="164" fontId="5" fillId="0" borderId="52" xfId="70" applyNumberFormat="1" applyBorder="1" applyAlignment="1">
      <alignment horizontal="left" vertical="center"/>
      <protection/>
    </xf>
    <xf numFmtId="164" fontId="5" fillId="0" borderId="159" xfId="70" applyNumberFormat="1" applyBorder="1" applyAlignment="1">
      <alignment horizontal="left" vertical="center"/>
      <protection/>
    </xf>
    <xf numFmtId="0" fontId="121" fillId="0" borderId="0" xfId="77" applyNumberFormat="1" applyAlignment="1">
      <alignment vertical="top"/>
      <protection/>
    </xf>
    <xf numFmtId="164" fontId="120" fillId="39" borderId="11" xfId="76" applyNumberFormat="1" applyAlignment="1">
      <alignment horizontal="right"/>
      <protection/>
    </xf>
    <xf numFmtId="164" fontId="120" fillId="39" borderId="149" xfId="76" applyNumberFormat="1" applyBorder="1" applyAlignment="1">
      <alignment horizontal="right"/>
      <protection/>
    </xf>
    <xf numFmtId="164" fontId="120" fillId="39" borderId="148" xfId="76" applyNumberFormat="1" applyBorder="1" applyAlignment="1">
      <alignment horizontal="right"/>
      <protection/>
    </xf>
    <xf numFmtId="164" fontId="6" fillId="34" borderId="42" xfId="69" applyNumberFormat="1" applyBorder="1" applyAlignment="1">
      <alignment horizontal="right"/>
      <protection/>
    </xf>
    <xf numFmtId="164" fontId="6" fillId="34" borderId="146" xfId="69" applyNumberFormat="1" applyBorder="1" applyAlignment="1">
      <alignment horizontal="right"/>
      <protection/>
    </xf>
    <xf numFmtId="164" fontId="6" fillId="35" borderId="192" xfId="71" applyNumberFormat="1" applyBorder="1" applyAlignment="1">
      <alignment horizontal="right" vertical="center"/>
      <protection/>
    </xf>
    <xf numFmtId="164" fontId="6" fillId="34" borderId="193" xfId="69" applyNumberFormat="1" applyBorder="1" applyAlignment="1">
      <alignment horizontal="right"/>
      <protection/>
    </xf>
    <xf numFmtId="164" fontId="6" fillId="0" borderId="192" xfId="71" applyNumberFormat="1" applyFill="1" applyBorder="1" applyAlignment="1">
      <alignment horizontal="right" vertical="center"/>
      <protection/>
    </xf>
    <xf numFmtId="164" fontId="6" fillId="0" borderId="194" xfId="71" applyNumberFormat="1" applyFill="1" applyBorder="1" applyAlignment="1">
      <alignment horizontal="right" vertical="center"/>
      <protection/>
    </xf>
    <xf numFmtId="164" fontId="6" fillId="0" borderId="195" xfId="71" applyNumberFormat="1" applyFill="1" applyBorder="1" applyAlignment="1">
      <alignment horizontal="right" vertical="center"/>
      <protection/>
    </xf>
    <xf numFmtId="164" fontId="6" fillId="0" borderId="192" xfId="71" applyNumberFormat="1" applyFill="1" applyBorder="1" applyAlignment="1">
      <alignment horizontal="left" vertical="center"/>
      <protection/>
    </xf>
    <xf numFmtId="164" fontId="99" fillId="0" borderId="11" xfId="68" applyNumberFormat="1" applyAlignment="1">
      <alignment horizontal="left" wrapText="1"/>
      <protection/>
    </xf>
    <xf numFmtId="164" fontId="120" fillId="39" borderId="196" xfId="76" applyNumberFormat="1" applyBorder="1" applyAlignment="1">
      <alignment horizontal="right"/>
      <protection/>
    </xf>
    <xf numFmtId="164" fontId="99" fillId="0" borderId="11" xfId="68" applyNumberFormat="1" applyAlignment="1">
      <alignment horizontal="left" vertical="center"/>
      <protection/>
    </xf>
    <xf numFmtId="164" fontId="133" fillId="0" borderId="38" xfId="0" applyNumberFormat="1" applyFont="1" applyBorder="1" applyAlignment="1">
      <alignment/>
    </xf>
    <xf numFmtId="164" fontId="133" fillId="0" borderId="37" xfId="0" applyNumberFormat="1" applyFont="1" applyBorder="1" applyAlignment="1">
      <alignment/>
    </xf>
    <xf numFmtId="164" fontId="5" fillId="0" borderId="159" xfId="70" applyNumberFormat="1" applyBorder="1" applyAlignment="1">
      <alignment/>
      <protection/>
    </xf>
    <xf numFmtId="0" fontId="96" fillId="0" borderId="0" xfId="15" applyNumberFormat="1" applyAlignment="1">
      <alignment/>
      <protection/>
    </xf>
    <xf numFmtId="0" fontId="96" fillId="0" borderId="0" xfId="15" applyNumberFormat="1" applyAlignment="1">
      <alignment vertical="center" wrapText="1"/>
      <protection/>
    </xf>
    <xf numFmtId="164" fontId="5" fillId="35" borderId="108" xfId="72" applyNumberFormat="1" applyFill="1" applyBorder="1" applyAlignment="1">
      <alignment horizontal="right"/>
      <protection/>
    </xf>
    <xf numFmtId="164" fontId="5" fillId="50" borderId="188" xfId="70" applyNumberFormat="1" applyFill="1" applyBorder="1" applyAlignment="1">
      <alignment horizontal="right"/>
      <protection/>
    </xf>
    <xf numFmtId="0" fontId="5" fillId="50" borderId="13" xfId="70" applyNumberFormat="1" applyFill="1" applyAlignment="1">
      <alignment/>
      <protection/>
    </xf>
    <xf numFmtId="164" fontId="99" fillId="0" borderId="0" xfId="68" applyNumberFormat="1" applyBorder="1" applyAlignment="1">
      <alignment horizontal="left" vertical="center"/>
      <protection/>
    </xf>
    <xf numFmtId="164" fontId="0" fillId="0" borderId="37" xfId="0" applyNumberFormat="1" applyBorder="1" applyAlignment="1">
      <alignment/>
    </xf>
    <xf numFmtId="164" fontId="5" fillId="50" borderId="157" xfId="70" applyNumberFormat="1" applyFill="1" applyBorder="1" applyAlignment="1">
      <alignment horizontal="right"/>
      <protection/>
    </xf>
    <xf numFmtId="164" fontId="5" fillId="35" borderId="158" xfId="72" applyNumberFormat="1" applyFill="1" applyBorder="1" applyAlignment="1">
      <alignment horizontal="right"/>
      <protection/>
    </xf>
    <xf numFmtId="49" fontId="99" fillId="0" borderId="148" xfId="68" applyBorder="1">
      <alignment horizontal="right" vertical="center"/>
      <protection/>
    </xf>
    <xf numFmtId="0" fontId="0" fillId="0" borderId="0" xfId="0" applyAlignment="1">
      <alignment wrapText="1"/>
    </xf>
    <xf numFmtId="0" fontId="120" fillId="39" borderId="11" xfId="76" applyNumberFormat="1" applyBorder="1">
      <alignment/>
      <protection/>
    </xf>
    <xf numFmtId="0" fontId="120" fillId="39" borderId="11" xfId="76" applyNumberFormat="1" applyBorder="1" applyAlignment="1">
      <alignment vertical="center"/>
      <protection/>
    </xf>
    <xf numFmtId="0" fontId="120" fillId="39" borderId="197" xfId="76" applyNumberFormat="1" applyBorder="1" applyAlignment="1">
      <alignment vertical="center"/>
      <protection/>
    </xf>
    <xf numFmtId="164" fontId="6" fillId="0" borderId="82" xfId="71" applyNumberFormat="1" applyFill="1" applyBorder="1" applyAlignment="1">
      <alignment horizontal="right"/>
      <protection/>
    </xf>
    <xf numFmtId="164" fontId="6" fillId="0" borderId="176" xfId="71" applyNumberFormat="1" applyFill="1" applyBorder="1" applyAlignment="1">
      <alignment horizontal="right"/>
      <protection/>
    </xf>
    <xf numFmtId="49" fontId="99" fillId="0" borderId="151" xfId="68" applyBorder="1" applyAlignment="1">
      <alignment horizontal="right" vertical="center" wrapText="1"/>
      <protection/>
    </xf>
    <xf numFmtId="49" fontId="99" fillId="0" borderId="152" xfId="68" applyBorder="1" applyAlignment="1">
      <alignment horizontal="right" vertical="center" wrapText="1"/>
      <protection/>
    </xf>
    <xf numFmtId="0" fontId="120" fillId="39" borderId="152" xfId="76" applyNumberFormat="1" applyBorder="1" applyAlignment="1">
      <alignment vertical="center"/>
      <protection/>
    </xf>
    <xf numFmtId="164" fontId="6" fillId="34" borderId="82" xfId="71" applyNumberFormat="1" applyFill="1" applyBorder="1" applyAlignment="1">
      <alignment horizontal="right"/>
      <protection/>
    </xf>
    <xf numFmtId="164" fontId="6" fillId="35" borderId="82" xfId="71" applyNumberFormat="1" applyBorder="1" applyAlignment="1">
      <alignment horizontal="right"/>
      <protection/>
    </xf>
    <xf numFmtId="0" fontId="72" fillId="34" borderId="32" xfId="69" applyNumberFormat="1" applyFont="1" applyBorder="1" applyAlignment="1">
      <alignment/>
      <protection/>
    </xf>
    <xf numFmtId="164" fontId="6" fillId="0" borderId="176" xfId="71" applyNumberFormat="1" applyFill="1" applyBorder="1" applyAlignment="1">
      <alignment/>
      <protection/>
    </xf>
    <xf numFmtId="0" fontId="99" fillId="0" borderId="0" xfId="68" applyNumberFormat="1" applyBorder="1" applyAlignment="1">
      <alignment horizontal="left" vertical="center"/>
      <protection/>
    </xf>
    <xf numFmtId="164" fontId="6" fillId="34" borderId="176" xfId="71" applyNumberFormat="1" applyFill="1" applyBorder="1" applyAlignment="1">
      <alignment horizontal="right"/>
      <protection/>
    </xf>
    <xf numFmtId="164" fontId="6" fillId="35" borderId="176" xfId="71" applyNumberFormat="1" applyBorder="1" applyAlignment="1">
      <alignment horizontal="right"/>
      <protection/>
    </xf>
    <xf numFmtId="164" fontId="6" fillId="35" borderId="146" xfId="71" applyNumberFormat="1" applyBorder="1" applyAlignment="1">
      <alignment horizontal="right"/>
      <protection/>
    </xf>
    <xf numFmtId="166" fontId="120" fillId="39" borderId="11" xfId="76" applyNumberFormat="1" applyFill="1" applyAlignment="1">
      <alignment horizontal="right"/>
      <protection/>
    </xf>
    <xf numFmtId="166" fontId="120" fillId="39" borderId="148" xfId="76" applyNumberFormat="1" applyFill="1" applyBorder="1" applyAlignment="1">
      <alignment horizontal="right"/>
      <protection/>
    </xf>
    <xf numFmtId="166" fontId="120" fillId="39" borderId="149" xfId="76" applyNumberFormat="1" applyBorder="1" applyAlignment="1">
      <alignment horizontal="right"/>
      <protection/>
    </xf>
    <xf numFmtId="168" fontId="0" fillId="0" borderId="0" xfId="0" applyNumberFormat="1" applyBorder="1" applyAlignment="1">
      <alignment/>
    </xf>
    <xf numFmtId="166" fontId="5" fillId="42" borderId="47" xfId="72" applyNumberFormat="1" applyFill="1" applyBorder="1" applyAlignment="1">
      <alignment horizontal="right"/>
      <protection/>
    </xf>
    <xf numFmtId="166" fontId="5" fillId="42" borderId="45" xfId="72" applyNumberFormat="1" applyFill="1" applyBorder="1" applyAlignment="1">
      <alignment horizontal="right"/>
      <protection/>
    </xf>
    <xf numFmtId="166" fontId="5" fillId="35" borderId="44" xfId="72" applyNumberFormat="1" applyBorder="1" applyAlignment="1">
      <alignment horizontal="right"/>
      <protection/>
    </xf>
    <xf numFmtId="166" fontId="6" fillId="0" borderId="0" xfId="71" applyNumberFormat="1" applyFill="1" applyBorder="1" applyAlignment="1">
      <alignment horizontal="right"/>
      <protection/>
    </xf>
    <xf numFmtId="166" fontId="6" fillId="0" borderId="38" xfId="71" applyNumberFormat="1" applyFill="1" applyBorder="1" applyAlignment="1">
      <alignment horizontal="right"/>
      <protection/>
    </xf>
    <xf numFmtId="166" fontId="6" fillId="0" borderId="37" xfId="71" applyNumberFormat="1" applyFill="1" applyBorder="1" applyAlignment="1">
      <alignment horizontal="right"/>
      <protection/>
    </xf>
    <xf numFmtId="166" fontId="6" fillId="0" borderId="12" xfId="71" applyNumberFormat="1" applyFill="1" applyAlignment="1">
      <alignment horizontal="right"/>
      <protection/>
    </xf>
    <xf numFmtId="166" fontId="6" fillId="0" borderId="22" xfId="71" applyNumberFormat="1" applyFill="1" applyBorder="1" applyAlignment="1">
      <alignment horizontal="right"/>
      <protection/>
    </xf>
    <xf numFmtId="166" fontId="6" fillId="0" borderId="23" xfId="71" applyNumberFormat="1" applyFill="1" applyBorder="1" applyAlignment="1">
      <alignment horizontal="right"/>
      <protection/>
    </xf>
    <xf numFmtId="166" fontId="6" fillId="43" borderId="12" xfId="71" applyNumberFormat="1" applyFill="1" applyAlignment="1">
      <alignment horizontal="right"/>
      <protection/>
    </xf>
    <xf numFmtId="166" fontId="6" fillId="43" borderId="22" xfId="71" applyNumberFormat="1" applyFill="1" applyBorder="1" applyAlignment="1">
      <alignment horizontal="right"/>
      <protection/>
    </xf>
    <xf numFmtId="166" fontId="6" fillId="34" borderId="147" xfId="69" applyNumberFormat="1" applyBorder="1" applyAlignment="1">
      <alignment horizontal="right"/>
      <protection/>
    </xf>
    <xf numFmtId="166" fontId="6" fillId="34" borderId="146" xfId="69" applyNumberFormat="1" applyBorder="1" applyAlignment="1">
      <alignment horizontal="right"/>
      <protection/>
    </xf>
    <xf numFmtId="0" fontId="5" fillId="34" borderId="12" xfId="69" applyNumberFormat="1" applyFont="1" applyAlignment="1">
      <alignment vertical="center"/>
      <protection/>
    </xf>
    <xf numFmtId="171" fontId="5" fillId="35" borderId="47" xfId="72" applyNumberFormat="1" applyBorder="1" applyAlignment="1">
      <alignment horizontal="right"/>
      <protection/>
    </xf>
    <xf numFmtId="171" fontId="5" fillId="35" borderId="45" xfId="72" applyNumberFormat="1" applyBorder="1" applyAlignment="1">
      <alignment horizontal="right"/>
      <protection/>
    </xf>
    <xf numFmtId="171" fontId="5" fillId="35" borderId="44" xfId="72" applyNumberFormat="1" applyBorder="1" applyAlignment="1">
      <alignment horizontal="right"/>
      <protection/>
    </xf>
    <xf numFmtId="49" fontId="99" fillId="43" borderId="11" xfId="68" applyFill="1" applyAlignment="1">
      <alignment horizontal="right" vertical="center" wrapText="1"/>
      <protection/>
    </xf>
    <xf numFmtId="0" fontId="99" fillId="0" borderId="0" xfId="68" applyNumberFormat="1" applyFont="1" applyBorder="1" applyAlignment="1">
      <alignment horizontal="left" vertical="center"/>
      <protection/>
    </xf>
    <xf numFmtId="166" fontId="120" fillId="39" borderId="11" xfId="76" applyNumberFormat="1" applyAlignment="1">
      <alignment horizontal="right"/>
      <protection/>
    </xf>
    <xf numFmtId="166" fontId="120" fillId="39" borderId="148" xfId="76" applyNumberFormat="1" applyBorder="1" applyAlignment="1">
      <alignment horizontal="right"/>
      <protection/>
    </xf>
    <xf numFmtId="166" fontId="5" fillId="34" borderId="47" xfId="72" applyNumberFormat="1" applyFill="1" applyBorder="1" applyAlignment="1">
      <alignment horizontal="right"/>
      <protection/>
    </xf>
    <xf numFmtId="166" fontId="5" fillId="34" borderId="45" xfId="72" applyNumberFormat="1" applyFill="1" applyBorder="1" applyAlignment="1">
      <alignment horizontal="right"/>
      <protection/>
    </xf>
    <xf numFmtId="166" fontId="5" fillId="34" borderId="44" xfId="72" applyNumberFormat="1" applyFill="1" applyBorder="1" applyAlignment="1">
      <alignment horizontal="right"/>
      <protection/>
    </xf>
    <xf numFmtId="166" fontId="5" fillId="35" borderId="47" xfId="72" applyNumberFormat="1" applyBorder="1" applyAlignment="1">
      <alignment horizontal="right"/>
      <protection/>
    </xf>
    <xf numFmtId="166" fontId="5" fillId="35" borderId="45" xfId="72" applyNumberFormat="1" applyBorder="1" applyAlignment="1">
      <alignment horizontal="right"/>
      <protection/>
    </xf>
    <xf numFmtId="166" fontId="6" fillId="35" borderId="0" xfId="71" applyNumberFormat="1" applyBorder="1" applyAlignment="1">
      <alignment horizontal="right"/>
      <protection/>
    </xf>
    <xf numFmtId="166" fontId="6" fillId="35" borderId="38" xfId="71" applyNumberFormat="1" applyBorder="1" applyAlignment="1">
      <alignment horizontal="right"/>
      <protection/>
    </xf>
    <xf numFmtId="166" fontId="6" fillId="35" borderId="37" xfId="71" applyNumberFormat="1" applyBorder="1" applyAlignment="1">
      <alignment horizontal="right"/>
      <protection/>
    </xf>
    <xf numFmtId="166" fontId="6" fillId="34" borderId="12" xfId="71" applyNumberFormat="1" applyFill="1" applyAlignment="1">
      <alignment horizontal="right"/>
      <protection/>
    </xf>
    <xf numFmtId="166" fontId="6" fillId="35" borderId="12" xfId="71" applyNumberFormat="1" applyAlignment="1">
      <alignment horizontal="right"/>
      <protection/>
    </xf>
    <xf numFmtId="166" fontId="6" fillId="34" borderId="147" xfId="71" applyNumberFormat="1" applyFill="1" applyBorder="1" applyAlignment="1">
      <alignment horizontal="right"/>
      <protection/>
    </xf>
    <xf numFmtId="166" fontId="6" fillId="34" borderId="146" xfId="71" applyNumberFormat="1" applyFill="1" applyBorder="1" applyAlignment="1">
      <alignment horizontal="right"/>
      <protection/>
    </xf>
    <xf numFmtId="166" fontId="6" fillId="35" borderId="147" xfId="71" applyNumberFormat="1" applyBorder="1" applyAlignment="1">
      <alignment horizontal="right"/>
      <protection/>
    </xf>
    <xf numFmtId="166" fontId="6" fillId="35" borderId="146" xfId="71" applyNumberFormat="1" applyBorder="1" applyAlignment="1">
      <alignment horizontal="right"/>
      <protection/>
    </xf>
    <xf numFmtId="0" fontId="0" fillId="43" borderId="0" xfId="0" applyFill="1" applyAlignment="1">
      <alignment/>
    </xf>
    <xf numFmtId="166" fontId="6" fillId="46" borderId="37" xfId="0" applyNumberFormat="1" applyFont="1" applyFill="1" applyBorder="1" applyAlignment="1">
      <alignment horizontal="right"/>
    </xf>
    <xf numFmtId="164" fontId="6" fillId="46" borderId="37" xfId="0" applyNumberFormat="1" applyFont="1" applyFill="1" applyBorder="1" applyAlignment="1">
      <alignment horizontal="right"/>
    </xf>
    <xf numFmtId="166" fontId="6" fillId="46" borderId="23" xfId="0" applyNumberFormat="1" applyFont="1" applyFill="1" applyBorder="1" applyAlignment="1">
      <alignment horizontal="right"/>
    </xf>
    <xf numFmtId="164" fontId="6" fillId="46" borderId="23" xfId="0" applyNumberFormat="1" applyFont="1" applyFill="1" applyBorder="1" applyAlignment="1">
      <alignment horizontal="right"/>
    </xf>
    <xf numFmtId="166" fontId="5" fillId="0" borderId="159" xfId="70" applyNumberFormat="1" applyBorder="1" applyAlignment="1">
      <alignment horizontal="right"/>
      <protection/>
    </xf>
    <xf numFmtId="166" fontId="5" fillId="0" borderId="52" xfId="70" applyNumberFormat="1" applyBorder="1" applyAlignment="1">
      <alignment horizontal="right"/>
      <protection/>
    </xf>
    <xf numFmtId="0" fontId="5" fillId="0" borderId="13" xfId="70" applyNumberFormat="1" applyAlignment="1">
      <alignment wrapText="1"/>
      <protection/>
    </xf>
    <xf numFmtId="166" fontId="5" fillId="35" borderId="169" xfId="72" applyNumberFormat="1" applyBorder="1" applyAlignment="1">
      <alignment horizontal="right"/>
      <protection/>
    </xf>
    <xf numFmtId="166" fontId="6" fillId="0" borderId="187" xfId="71" applyNumberFormat="1" applyFill="1" applyBorder="1" applyAlignment="1">
      <alignment horizontal="right"/>
      <protection/>
    </xf>
    <xf numFmtId="164" fontId="6" fillId="0" borderId="105" xfId="71" applyNumberFormat="1" applyFill="1" applyBorder="1" applyAlignment="1">
      <alignment horizontal="right"/>
      <protection/>
    </xf>
    <xf numFmtId="0" fontId="5" fillId="0" borderId="13" xfId="70" applyNumberFormat="1" applyAlignment="1">
      <alignment horizontal="right"/>
      <protection/>
    </xf>
    <xf numFmtId="0" fontId="5" fillId="0" borderId="188" xfId="70" applyNumberFormat="1" applyBorder="1" applyAlignment="1">
      <alignment horizontal="right"/>
      <protection/>
    </xf>
    <xf numFmtId="0" fontId="5" fillId="0" borderId="159" xfId="70" applyNumberFormat="1" applyBorder="1" applyAlignment="1">
      <alignment horizontal="right"/>
      <protection/>
    </xf>
    <xf numFmtId="0" fontId="99" fillId="0" borderId="151" xfId="68" applyNumberFormat="1" applyBorder="1">
      <alignment horizontal="right" vertical="center"/>
      <protection/>
    </xf>
    <xf numFmtId="0" fontId="151" fillId="0" borderId="11" xfId="68" applyNumberFormat="1" applyFont="1" applyAlignment="1">
      <alignment vertical="center"/>
      <protection/>
    </xf>
    <xf numFmtId="164" fontId="5" fillId="34" borderId="44" xfId="72" applyNumberFormat="1" applyFill="1" applyBorder="1" applyAlignment="1">
      <alignment horizontal="right"/>
      <protection/>
    </xf>
    <xf numFmtId="166" fontId="5" fillId="43" borderId="52" xfId="70" applyNumberFormat="1" applyFill="1" applyBorder="1" applyAlignment="1">
      <alignment horizontal="right"/>
      <protection/>
    </xf>
    <xf numFmtId="164" fontId="5" fillId="43" borderId="159" xfId="70" applyNumberFormat="1" applyFill="1" applyBorder="1" applyAlignment="1">
      <alignment horizontal="right"/>
      <protection/>
    </xf>
    <xf numFmtId="164" fontId="120" fillId="39" borderId="151" xfId="76" applyNumberFormat="1" applyBorder="1">
      <alignment/>
      <protection/>
    </xf>
    <xf numFmtId="164" fontId="6" fillId="0" borderId="146" xfId="71" applyNumberFormat="1" applyFill="1" applyBorder="1" applyAlignment="1">
      <alignment/>
      <protection/>
    </xf>
    <xf numFmtId="164" fontId="6" fillId="34" borderId="146" xfId="71" applyNumberFormat="1" applyFill="1" applyBorder="1" applyAlignment="1">
      <alignment/>
      <protection/>
    </xf>
    <xf numFmtId="0" fontId="0" fillId="0" borderId="0" xfId="0" applyAlignment="1">
      <alignment horizontal="center"/>
    </xf>
    <xf numFmtId="0" fontId="140" fillId="0" borderId="11" xfId="76" applyNumberFormat="1" applyFont="1" applyFill="1">
      <alignment/>
      <protection/>
    </xf>
    <xf numFmtId="165" fontId="6" fillId="0" borderId="13" xfId="70" applyNumberFormat="1" applyFont="1" applyAlignment="1">
      <alignment horizontal="center"/>
      <protection/>
    </xf>
    <xf numFmtId="164" fontId="99" fillId="0" borderId="198" xfId="68" applyNumberFormat="1" applyBorder="1" applyAlignment="1">
      <alignment horizontal="center" vertical="center"/>
      <protection/>
    </xf>
    <xf numFmtId="164" fontId="99" fillId="0" borderId="199" xfId="68" applyNumberFormat="1" applyBorder="1" applyAlignment="1">
      <alignment horizontal="center" vertical="center"/>
      <protection/>
    </xf>
    <xf numFmtId="164" fontId="99" fillId="0" borderId="199" xfId="68" applyNumberFormat="1" applyBorder="1">
      <alignment horizontal="right" vertical="center"/>
      <protection/>
    </xf>
    <xf numFmtId="164" fontId="99" fillId="0" borderId="110" xfId="68" applyNumberFormat="1" applyBorder="1">
      <alignment horizontal="right" vertical="center"/>
      <protection/>
    </xf>
    <xf numFmtId="164" fontId="99" fillId="0" borderId="110" xfId="68" applyNumberFormat="1" applyBorder="1" applyAlignment="1">
      <alignment horizontal="left" vertical="center"/>
      <protection/>
    </xf>
    <xf numFmtId="0" fontId="6" fillId="34" borderId="0" xfId="69" applyNumberFormat="1" applyBorder="1" applyAlignment="1">
      <alignment horizontal="center"/>
      <protection/>
    </xf>
    <xf numFmtId="0" fontId="6" fillId="34" borderId="38" xfId="69" applyNumberFormat="1" applyBorder="1" applyAlignment="1">
      <alignment horizontal="center"/>
      <protection/>
    </xf>
    <xf numFmtId="165" fontId="6" fillId="34" borderId="38" xfId="69" applyNumberFormat="1" applyBorder="1" applyAlignment="1">
      <alignment horizontal="center"/>
      <protection/>
    </xf>
    <xf numFmtId="0" fontId="6" fillId="34" borderId="38" xfId="69" applyNumberFormat="1" applyBorder="1" applyAlignment="1">
      <alignment/>
      <protection/>
    </xf>
    <xf numFmtId="0" fontId="6" fillId="34" borderId="37" xfId="69" applyNumberFormat="1" applyBorder="1" applyAlignment="1">
      <alignment/>
      <protection/>
    </xf>
    <xf numFmtId="164" fontId="99" fillId="0" borderId="47" xfId="68" applyNumberFormat="1" applyBorder="1" applyAlignment="1">
      <alignment horizontal="center" vertical="center"/>
      <protection/>
    </xf>
    <xf numFmtId="164" fontId="99" fillId="0" borderId="45" xfId="68" applyNumberFormat="1" applyBorder="1" applyAlignment="1">
      <alignment horizontal="center" vertical="center"/>
      <protection/>
    </xf>
    <xf numFmtId="164" fontId="99" fillId="0" borderId="45" xfId="68" applyNumberFormat="1" applyBorder="1" applyAlignment="1">
      <alignment horizontal="left" vertical="center"/>
      <protection/>
    </xf>
    <xf numFmtId="164" fontId="99" fillId="0" borderId="44" xfId="68" applyNumberFormat="1" applyBorder="1" applyAlignment="1">
      <alignment horizontal="left" vertical="center"/>
      <protection/>
    </xf>
    <xf numFmtId="0" fontId="6" fillId="34" borderId="63" xfId="69" applyNumberFormat="1" applyBorder="1" applyAlignment="1">
      <alignment horizontal="center"/>
      <protection/>
    </xf>
    <xf numFmtId="0" fontId="6" fillId="34" borderId="12" xfId="69" applyNumberFormat="1" applyAlignment="1">
      <alignment horizontal="center"/>
      <protection/>
    </xf>
    <xf numFmtId="0" fontId="6" fillId="34" borderId="22" xfId="69" applyNumberFormat="1" applyBorder="1" applyAlignment="1">
      <alignment horizontal="center"/>
      <protection/>
    </xf>
    <xf numFmtId="165" fontId="6" fillId="34" borderId="22" xfId="69" applyNumberFormat="1" applyBorder="1" applyAlignment="1">
      <alignment horizontal="center"/>
      <protection/>
    </xf>
    <xf numFmtId="0" fontId="6" fillId="34" borderId="23" xfId="69" applyNumberFormat="1" applyBorder="1" applyAlignment="1">
      <alignment/>
      <protection/>
    </xf>
    <xf numFmtId="164" fontId="99" fillId="0" borderId="45" xfId="68" applyNumberFormat="1" applyBorder="1">
      <alignment horizontal="right" vertical="center"/>
      <protection/>
    </xf>
    <xf numFmtId="164" fontId="99" fillId="0" borderId="44" xfId="68" applyNumberFormat="1" applyBorder="1">
      <alignment horizontal="right" vertical="center"/>
      <protection/>
    </xf>
    <xf numFmtId="164" fontId="99" fillId="0" borderId="199" xfId="68" applyNumberFormat="1" applyBorder="1" applyAlignment="1">
      <alignment horizontal="left" vertical="center"/>
      <protection/>
    </xf>
    <xf numFmtId="0" fontId="6" fillId="34" borderId="12" xfId="69" applyNumberFormat="1" applyBorder="1" applyAlignment="1">
      <alignment horizontal="center"/>
      <protection/>
    </xf>
    <xf numFmtId="0" fontId="6" fillId="34" borderId="12" xfId="69" applyNumberFormat="1" applyBorder="1" applyAlignment="1">
      <alignment/>
      <protection/>
    </xf>
    <xf numFmtId="0" fontId="5" fillId="34" borderId="12" xfId="69" applyNumberFormat="1" applyFont="1" applyBorder="1" applyAlignment="1">
      <alignment/>
      <protection/>
    </xf>
    <xf numFmtId="0" fontId="6" fillId="34" borderId="97" xfId="69" applyNumberFormat="1" applyBorder="1" applyAlignment="1">
      <alignment horizontal="center"/>
      <protection/>
    </xf>
    <xf numFmtId="165" fontId="6" fillId="34" borderId="97" xfId="69" applyNumberFormat="1" applyBorder="1" applyAlignment="1">
      <alignment horizontal="center"/>
      <protection/>
    </xf>
    <xf numFmtId="0" fontId="6" fillId="34" borderId="97" xfId="69" applyNumberFormat="1" applyBorder="1" applyAlignment="1">
      <alignment/>
      <protection/>
    </xf>
    <xf numFmtId="0" fontId="6" fillId="34" borderId="96" xfId="69" applyNumberFormat="1" applyBorder="1" applyAlignment="1">
      <alignment/>
      <protection/>
    </xf>
    <xf numFmtId="0" fontId="6" fillId="34" borderId="13" xfId="69" applyNumberFormat="1" applyBorder="1" applyAlignment="1">
      <alignment/>
      <protection/>
    </xf>
    <xf numFmtId="0" fontId="6" fillId="34" borderId="103" xfId="69" applyNumberFormat="1" applyBorder="1" applyAlignment="1">
      <alignment horizontal="center"/>
      <protection/>
    </xf>
    <xf numFmtId="0" fontId="6" fillId="34" borderId="43" xfId="69" applyNumberFormat="1" applyBorder="1" applyAlignment="1">
      <alignment horizontal="center"/>
      <protection/>
    </xf>
    <xf numFmtId="165" fontId="6" fillId="34" borderId="103" xfId="69" applyNumberFormat="1" applyBorder="1" applyAlignment="1">
      <alignment horizontal="center"/>
      <protection/>
    </xf>
    <xf numFmtId="0" fontId="6" fillId="34" borderId="103" xfId="69" applyNumberFormat="1" applyBorder="1" applyAlignment="1">
      <alignment/>
      <protection/>
    </xf>
    <xf numFmtId="164" fontId="99" fillId="0" borderId="0" xfId="68" applyNumberFormat="1" applyBorder="1" applyAlignment="1">
      <alignment horizontal="center" vertical="center"/>
      <protection/>
    </xf>
    <xf numFmtId="164" fontId="99" fillId="0" borderId="200" xfId="68" applyNumberFormat="1" applyBorder="1" applyAlignment="1">
      <alignment horizontal="center" vertical="center"/>
      <protection/>
    </xf>
    <xf numFmtId="164" fontId="99" fillId="0" borderId="200" xfId="68" applyNumberFormat="1" applyBorder="1" applyAlignment="1">
      <alignment horizontal="left" vertical="center"/>
      <protection/>
    </xf>
    <xf numFmtId="164" fontId="99" fillId="0" borderId="201" xfId="68" applyNumberFormat="1" applyBorder="1" applyAlignment="1">
      <alignment horizontal="left" vertical="center"/>
      <protection/>
    </xf>
    <xf numFmtId="0" fontId="99" fillId="0" borderId="11" xfId="68" applyNumberFormat="1" applyAlignment="1">
      <alignment horizontal="center" vertical="center"/>
      <protection/>
    </xf>
    <xf numFmtId="49" fontId="99" fillId="0" borderId="0" xfId="68" applyNumberFormat="1" applyBorder="1">
      <alignment horizontal="right" vertical="center"/>
      <protection/>
    </xf>
    <xf numFmtId="49" fontId="99" fillId="0" borderId="0" xfId="68" applyNumberFormat="1" applyBorder="1" applyAlignment="1">
      <alignment horizontal="center" vertical="center"/>
      <protection/>
    </xf>
    <xf numFmtId="49" fontId="99" fillId="0" borderId="0" xfId="68" applyNumberFormat="1" applyFont="1" applyBorder="1" applyAlignment="1">
      <alignment horizontal="left" vertical="center"/>
      <protection/>
    </xf>
    <xf numFmtId="0" fontId="153" fillId="0" borderId="0" xfId="0" applyFont="1" applyAlignment="1">
      <alignment/>
    </xf>
    <xf numFmtId="3" fontId="120" fillId="39" borderId="150" xfId="76" applyNumberFormat="1" applyBorder="1" applyAlignment="1">
      <alignment horizontal="right"/>
      <protection/>
    </xf>
    <xf numFmtId="3" fontId="120" fillId="39" borderId="151" xfId="76" applyNumberFormat="1" applyBorder="1" applyAlignment="1">
      <alignment horizontal="right"/>
      <protection/>
    </xf>
    <xf numFmtId="3" fontId="120" fillId="39" borderId="152" xfId="76" applyNumberFormat="1" applyBorder="1">
      <alignment/>
      <protection/>
    </xf>
    <xf numFmtId="49" fontId="6" fillId="42" borderId="37" xfId="69" applyNumberFormat="1" applyFill="1" applyBorder="1" applyAlignment="1">
      <alignment horizontal="right"/>
      <protection/>
    </xf>
    <xf numFmtId="49" fontId="6" fillId="34" borderId="0" xfId="69" applyNumberFormat="1" applyBorder="1" applyAlignment="1">
      <alignment horizontal="left"/>
      <protection/>
    </xf>
    <xf numFmtId="49" fontId="6" fillId="42" borderId="23" xfId="69" applyNumberFormat="1" applyFill="1" applyBorder="1" applyAlignment="1">
      <alignment horizontal="right"/>
      <protection/>
    </xf>
    <xf numFmtId="49" fontId="151" fillId="0" borderId="11" xfId="68" applyNumberFormat="1" applyFont="1" applyAlignment="1">
      <alignment horizontal="left" vertical="center"/>
      <protection/>
    </xf>
    <xf numFmtId="49" fontId="6" fillId="34" borderId="202" xfId="69" applyNumberFormat="1" applyBorder="1" applyAlignment="1">
      <alignment horizontal="right"/>
      <protection/>
    </xf>
    <xf numFmtId="0" fontId="6" fillId="34" borderId="203" xfId="69" applyNumberFormat="1" applyBorder="1" applyAlignment="1">
      <alignment horizontal="right"/>
      <protection/>
    </xf>
    <xf numFmtId="10" fontId="6" fillId="34" borderId="203" xfId="69" applyNumberFormat="1" applyBorder="1" applyAlignment="1">
      <alignment horizontal="right"/>
      <protection/>
    </xf>
    <xf numFmtId="49" fontId="6" fillId="34" borderId="204" xfId="69" applyNumberFormat="1" applyBorder="1" applyAlignment="1">
      <alignment horizontal="right"/>
      <protection/>
    </xf>
    <xf numFmtId="49" fontId="6" fillId="34" borderId="202" xfId="69" applyNumberFormat="1" applyBorder="1" applyAlignment="1">
      <alignment/>
      <protection/>
    </xf>
    <xf numFmtId="49" fontId="6" fillId="34" borderId="63" xfId="69" applyNumberFormat="1" applyBorder="1" applyAlignment="1">
      <alignment horizontal="right"/>
      <protection/>
    </xf>
    <xf numFmtId="0" fontId="6" fillId="34" borderId="63" xfId="69" applyNumberFormat="1" applyBorder="1" applyAlignment="1">
      <alignment horizontal="right"/>
      <protection/>
    </xf>
    <xf numFmtId="10" fontId="6" fillId="34" borderId="63" xfId="69" applyNumberFormat="1" applyBorder="1" applyAlignment="1">
      <alignment horizontal="right"/>
      <protection/>
    </xf>
    <xf numFmtId="49" fontId="6" fillId="34" borderId="12" xfId="69" applyNumberFormat="1" applyAlignment="1">
      <alignment horizontal="right"/>
      <protection/>
    </xf>
    <xf numFmtId="49" fontId="6" fillId="34" borderId="23" xfId="69" applyNumberFormat="1" applyBorder="1" applyAlignment="1">
      <alignment horizontal="right"/>
      <protection/>
    </xf>
    <xf numFmtId="49" fontId="6" fillId="34" borderId="0" xfId="69" applyNumberFormat="1" applyBorder="1" applyAlignment="1">
      <alignment horizontal="right"/>
      <protection/>
    </xf>
    <xf numFmtId="0" fontId="6" fillId="34" borderId="38" xfId="69" applyNumberFormat="1" applyBorder="1" applyAlignment="1">
      <alignment horizontal="right"/>
      <protection/>
    </xf>
    <xf numFmtId="49" fontId="6" fillId="34" borderId="37" xfId="69" applyNumberFormat="1" applyBorder="1" applyAlignment="1">
      <alignment horizontal="right"/>
      <protection/>
    </xf>
    <xf numFmtId="10" fontId="6" fillId="34" borderId="0" xfId="69" applyNumberFormat="1" applyBorder="1" applyAlignment="1">
      <alignment/>
      <protection/>
    </xf>
    <xf numFmtId="0" fontId="6" fillId="34" borderId="12" xfId="69" applyNumberFormat="1" applyAlignment="1">
      <alignment horizontal="right"/>
      <protection/>
    </xf>
    <xf numFmtId="10" fontId="6" fillId="34" borderId="12" xfId="69" applyNumberFormat="1" applyAlignment="1">
      <alignment horizontal="right"/>
      <protection/>
    </xf>
    <xf numFmtId="49" fontId="99" fillId="0" borderId="11" xfId="68" applyNumberFormat="1">
      <alignment horizontal="right" vertical="center"/>
      <protection/>
    </xf>
    <xf numFmtId="49" fontId="99" fillId="0" borderId="148" xfId="68" applyNumberFormat="1" applyBorder="1">
      <alignment horizontal="right" vertical="center"/>
      <protection/>
    </xf>
    <xf numFmtId="1" fontId="99" fillId="0" borderId="148" xfId="68" applyNumberFormat="1" applyBorder="1">
      <alignment horizontal="right" vertical="center"/>
      <protection/>
    </xf>
    <xf numFmtId="49" fontId="99" fillId="0" borderId="149" xfId="68" applyNumberFormat="1" applyBorder="1">
      <alignment horizontal="right" vertical="center"/>
      <protection/>
    </xf>
    <xf numFmtId="0" fontId="110" fillId="0" borderId="0" xfId="59">
      <alignment vertical="top"/>
      <protection/>
    </xf>
    <xf numFmtId="0" fontId="140" fillId="0" borderId="0" xfId="0" applyFont="1" applyAlignment="1">
      <alignment/>
    </xf>
    <xf numFmtId="0" fontId="154" fillId="0" borderId="0" xfId="0" applyFont="1" applyAlignment="1">
      <alignment vertical="top"/>
    </xf>
    <xf numFmtId="0" fontId="140" fillId="0" borderId="0" xfId="0" applyFont="1" applyAlignment="1">
      <alignment horizontal="right"/>
    </xf>
    <xf numFmtId="0" fontId="155" fillId="0" borderId="0" xfId="0" applyFont="1" applyAlignment="1">
      <alignment vertical="top"/>
    </xf>
    <xf numFmtId="0" fontId="156" fillId="0" borderId="0" xfId="0" applyFont="1" applyAlignment="1">
      <alignment vertical="top"/>
    </xf>
    <xf numFmtId="0" fontId="77" fillId="0" borderId="0" xfId="53" applyAlignment="1">
      <alignment/>
    </xf>
    <xf numFmtId="0" fontId="140" fillId="0" borderId="205" xfId="0" applyFont="1" applyBorder="1" applyAlignment="1">
      <alignment/>
    </xf>
    <xf numFmtId="0" fontId="140" fillId="0" borderId="205" xfId="0" applyFont="1" applyBorder="1" applyAlignment="1">
      <alignment horizontal="right"/>
    </xf>
    <xf numFmtId="0" fontId="157" fillId="0" borderId="0" xfId="0" applyFont="1" applyAlignment="1">
      <alignment vertical="top"/>
    </xf>
    <xf numFmtId="0" fontId="110" fillId="0" borderId="0" xfId="59">
      <alignment vertical="top"/>
      <protection/>
    </xf>
    <xf numFmtId="0" fontId="6" fillId="34" borderId="206" xfId="69" applyNumberFormat="1" applyBorder="1" applyAlignment="1">
      <alignment/>
      <protection/>
    </xf>
    <xf numFmtId="164" fontId="6" fillId="34" borderId="207" xfId="71" applyNumberFormat="1" applyFill="1" applyBorder="1" applyAlignment="1">
      <alignment horizontal="right"/>
      <protection/>
    </xf>
    <xf numFmtId="164" fontId="6" fillId="0" borderId="207" xfId="71" applyNumberFormat="1" applyFill="1" applyBorder="1" applyAlignment="1">
      <alignment horizontal="right"/>
      <protection/>
    </xf>
    <xf numFmtId="164" fontId="6" fillId="34" borderId="207" xfId="69" applyNumberFormat="1" applyBorder="1" applyAlignment="1">
      <alignment horizontal="right"/>
      <protection/>
    </xf>
    <xf numFmtId="170" fontId="6" fillId="42" borderId="12" xfId="69" applyNumberFormat="1" applyFill="1" applyAlignment="1">
      <alignment horizontal="right"/>
      <protection/>
    </xf>
    <xf numFmtId="170" fontId="6" fillId="42" borderId="59" xfId="69" applyNumberFormat="1" applyFill="1" applyBorder="1" applyAlignment="1">
      <alignment horizontal="right"/>
      <protection/>
    </xf>
    <xf numFmtId="39" fontId="6" fillId="42" borderId="12" xfId="69" applyNumberFormat="1" applyFill="1" applyAlignment="1">
      <alignment horizontal="right"/>
      <protection/>
    </xf>
    <xf numFmtId="167" fontId="5" fillId="42" borderId="44" xfId="72" applyNumberFormat="1" applyFill="1" applyBorder="1" applyAlignment="1">
      <alignment horizontal="right"/>
      <protection/>
    </xf>
    <xf numFmtId="167" fontId="5" fillId="35" borderId="166" xfId="72" applyNumberFormat="1" applyBorder="1" applyAlignment="1">
      <alignment horizontal="right"/>
      <protection/>
    </xf>
    <xf numFmtId="167" fontId="5" fillId="35" borderId="44" xfId="72" applyNumberFormat="1" applyBorder="1" applyAlignment="1">
      <alignment horizontal="right"/>
      <protection/>
    </xf>
    <xf numFmtId="167" fontId="5" fillId="35" borderId="83" xfId="72" applyNumberFormat="1" applyBorder="1" applyAlignment="1">
      <alignment horizontal="right"/>
      <protection/>
    </xf>
    <xf numFmtId="164" fontId="6" fillId="34" borderId="57" xfId="69" applyNumberFormat="1" applyBorder="1" applyAlignment="1">
      <alignment/>
      <protection/>
    </xf>
    <xf numFmtId="164" fontId="6" fillId="43" borderId="23" xfId="71" applyNumberFormat="1" applyFill="1" applyBorder="1" applyAlignment="1" quotePrefix="1">
      <alignment horizontal="right"/>
      <protection/>
    </xf>
    <xf numFmtId="164" fontId="6" fillId="0" borderId="23" xfId="71" applyNumberFormat="1" applyFill="1" applyBorder="1" applyAlignment="1" quotePrefix="1">
      <alignment horizontal="right"/>
      <protection/>
    </xf>
    <xf numFmtId="164" fontId="117" fillId="36" borderId="107" xfId="73" applyNumberFormat="1" applyFill="1" applyBorder="1" applyAlignment="1">
      <alignment horizontal="right"/>
      <protection/>
    </xf>
    <xf numFmtId="164" fontId="117" fillId="36" borderId="107" xfId="73" applyNumberFormat="1" applyBorder="1" applyAlignment="1">
      <alignment horizontal="right"/>
      <protection/>
    </xf>
    <xf numFmtId="164" fontId="5" fillId="42" borderId="44" xfId="72" applyNumberFormat="1" applyFill="1" applyBorder="1" applyAlignment="1">
      <alignment horizontal="right"/>
      <protection/>
    </xf>
    <xf numFmtId="164" fontId="117" fillId="36" borderId="39" xfId="73" applyNumberFormat="1" applyFill="1" applyBorder="1" applyAlignment="1">
      <alignment horizontal="right"/>
      <protection/>
    </xf>
    <xf numFmtId="39" fontId="5" fillId="34" borderId="208" xfId="72" applyNumberFormat="1" applyFont="1" applyFill="1" applyBorder="1" applyAlignment="1">
      <alignment horizontal="right"/>
      <protection/>
    </xf>
    <xf numFmtId="39" fontId="5" fillId="0" borderId="208" xfId="72" applyNumberFormat="1" applyFont="1" applyFill="1" applyBorder="1" applyAlignment="1">
      <alignment horizontal="right"/>
      <protection/>
    </xf>
    <xf numFmtId="39" fontId="5" fillId="34" borderId="64" xfId="69" applyNumberFormat="1" applyFont="1" applyBorder="1" applyAlignment="1">
      <alignment horizontal="right"/>
      <protection/>
    </xf>
    <xf numFmtId="167" fontId="6" fillId="42" borderId="12" xfId="69" applyNumberFormat="1" applyFill="1" applyAlignment="1">
      <alignment horizontal="right"/>
      <protection/>
    </xf>
    <xf numFmtId="167" fontId="6" fillId="42" borderId="0" xfId="69" applyNumberFormat="1" applyFill="1" applyBorder="1" applyAlignment="1">
      <alignment horizontal="right"/>
      <protection/>
    </xf>
    <xf numFmtId="167" fontId="6" fillId="42" borderId="23" xfId="69" applyNumberFormat="1" applyFill="1" applyBorder="1" applyAlignment="1">
      <alignment horizontal="right"/>
      <protection/>
    </xf>
    <xf numFmtId="167" fontId="6" fillId="42" borderId="37" xfId="69" applyNumberFormat="1" applyFill="1" applyBorder="1" applyAlignment="1">
      <alignment horizontal="right"/>
      <protection/>
    </xf>
    <xf numFmtId="0" fontId="5" fillId="46" borderId="81" xfId="0" applyFont="1" applyFill="1" applyBorder="1" applyAlignment="1">
      <alignment/>
    </xf>
    <xf numFmtId="0" fontId="6" fillId="46" borderId="0" xfId="0" applyFont="1" applyFill="1" applyBorder="1" applyAlignment="1">
      <alignment horizontal="left" indent="1"/>
    </xf>
    <xf numFmtId="0" fontId="6" fillId="46" borderId="12" xfId="0" applyFont="1" applyFill="1" applyBorder="1" applyAlignment="1">
      <alignment horizontal="left" indent="1"/>
    </xf>
    <xf numFmtId="0" fontId="6" fillId="46" borderId="0" xfId="0" applyFont="1" applyFill="1" applyAlignment="1">
      <alignment horizontal="left" indent="1"/>
    </xf>
    <xf numFmtId="164" fontId="5" fillId="41" borderId="209" xfId="70" applyNumberFormat="1" applyFill="1" applyBorder="1" applyAlignment="1">
      <alignment/>
      <protection/>
    </xf>
    <xf numFmtId="164" fontId="6" fillId="34" borderId="209" xfId="71" applyNumberFormat="1" applyFill="1" applyBorder="1" applyAlignment="1">
      <alignment/>
      <protection/>
    </xf>
    <xf numFmtId="164" fontId="6" fillId="0" borderId="209" xfId="71" applyNumberFormat="1" applyFill="1" applyBorder="1" applyAlignment="1">
      <alignment/>
      <protection/>
    </xf>
    <xf numFmtId="164" fontId="5" fillId="0" borderId="84" xfId="70" applyNumberFormat="1" applyBorder="1" applyAlignment="1">
      <alignment/>
      <protection/>
    </xf>
    <xf numFmtId="164" fontId="5" fillId="0" borderId="210" xfId="70" applyNumberFormat="1" applyBorder="1" applyAlignment="1">
      <alignment/>
      <protection/>
    </xf>
    <xf numFmtId="167" fontId="6" fillId="43" borderId="65" xfId="69" applyNumberFormat="1" applyFill="1" applyBorder="1" applyAlignment="1">
      <alignment horizontal="right" vertical="center"/>
      <protection/>
    </xf>
    <xf numFmtId="167" fontId="6" fillId="0" borderId="65" xfId="69" applyNumberFormat="1" applyFill="1" applyBorder="1" applyAlignment="1">
      <alignment horizontal="right" vertical="center"/>
      <protection/>
    </xf>
    <xf numFmtId="171" fontId="6" fillId="34" borderId="37" xfId="71" applyNumberFormat="1" applyFill="1" applyBorder="1" applyAlignment="1">
      <alignment horizontal="right"/>
      <protection/>
    </xf>
    <xf numFmtId="171" fontId="6" fillId="34" borderId="38" xfId="71" applyNumberFormat="1" applyFill="1" applyBorder="1" applyAlignment="1">
      <alignment horizontal="right"/>
      <protection/>
    </xf>
    <xf numFmtId="171" fontId="6" fillId="34" borderId="0" xfId="71" applyNumberFormat="1" applyFill="1" applyBorder="1" applyAlignment="1">
      <alignment horizontal="right"/>
      <protection/>
    </xf>
    <xf numFmtId="171" fontId="0" fillId="0" borderId="0" xfId="0" applyNumberFormat="1" applyAlignment="1">
      <alignment/>
    </xf>
    <xf numFmtId="171" fontId="6" fillId="34" borderId="37" xfId="69" applyNumberFormat="1" applyBorder="1" applyAlignment="1">
      <alignment horizontal="right"/>
      <protection/>
    </xf>
    <xf numFmtId="171" fontId="6" fillId="34" borderId="38" xfId="69" applyNumberFormat="1" applyBorder="1" applyAlignment="1">
      <alignment horizontal="right"/>
      <protection/>
    </xf>
    <xf numFmtId="171" fontId="6" fillId="34" borderId="121" xfId="69" applyNumberFormat="1" applyBorder="1" applyAlignment="1">
      <alignment horizontal="right"/>
      <protection/>
    </xf>
    <xf numFmtId="0" fontId="110" fillId="0" borderId="0" xfId="59" applyFont="1" applyFill="1">
      <alignment vertical="top"/>
      <protection/>
    </xf>
    <xf numFmtId="167" fontId="6" fillId="30" borderId="67" xfId="51" applyNumberFormat="1" applyBorder="1">
      <alignment horizontal="right" vertical="center"/>
    </xf>
    <xf numFmtId="2" fontId="5" fillId="30" borderId="67" xfId="51" applyNumberFormat="1" applyFont="1" applyBorder="1">
      <alignment horizontal="right" vertical="center"/>
    </xf>
    <xf numFmtId="2" fontId="5" fillId="43" borderId="65" xfId="70" applyNumberFormat="1" applyFont="1" applyFill="1" applyBorder="1" applyAlignment="1">
      <alignment horizontal="right" vertical="center"/>
      <protection/>
    </xf>
    <xf numFmtId="2" fontId="5" fillId="0" borderId="65" xfId="70" applyNumberFormat="1" applyFont="1" applyFill="1" applyBorder="1" applyAlignment="1">
      <alignment horizontal="right" vertical="center"/>
      <protection/>
    </xf>
    <xf numFmtId="0" fontId="96" fillId="0" borderId="0" xfId="15" applyNumberFormat="1">
      <alignment horizontal="left"/>
      <protection/>
    </xf>
    <xf numFmtId="0" fontId="110" fillId="0" borderId="0" xfId="59">
      <alignment vertical="top"/>
      <protection/>
    </xf>
    <xf numFmtId="0" fontId="0" fillId="0" borderId="0" xfId="0" applyAlignment="1">
      <alignment/>
    </xf>
    <xf numFmtId="0" fontId="0" fillId="0" borderId="0" xfId="0" applyBorder="1" applyAlignment="1">
      <alignment/>
    </xf>
    <xf numFmtId="0" fontId="133" fillId="0" borderId="0" xfId="0" applyFont="1" applyAlignment="1">
      <alignment/>
    </xf>
    <xf numFmtId="0" fontId="110" fillId="43" borderId="0" xfId="59" applyFill="1">
      <alignment vertical="top"/>
      <protection/>
    </xf>
    <xf numFmtId="164" fontId="6" fillId="34" borderId="0" xfId="71" applyNumberFormat="1" applyFill="1" applyBorder="1" applyAlignment="1">
      <alignment horizontal="right"/>
      <protection/>
    </xf>
    <xf numFmtId="164" fontId="6" fillId="0" borderId="0" xfId="71" applyNumberFormat="1" applyFill="1" applyBorder="1" applyAlignment="1">
      <alignment horizontal="right"/>
      <protection/>
    </xf>
    <xf numFmtId="168" fontId="6" fillId="42" borderId="37" xfId="69" applyNumberFormat="1" applyFill="1" applyBorder="1" applyAlignment="1">
      <alignment/>
      <protection/>
    </xf>
    <xf numFmtId="164" fontId="6" fillId="35" borderId="211" xfId="0" applyNumberFormat="1" applyFont="1" applyFill="1" applyBorder="1" applyAlignment="1">
      <alignment horizontal="right"/>
    </xf>
    <xf numFmtId="164" fontId="6" fillId="46" borderId="212" xfId="0" applyNumberFormat="1" applyFont="1" applyFill="1" applyBorder="1" applyAlignment="1">
      <alignment horizontal="right"/>
    </xf>
    <xf numFmtId="0" fontId="6" fillId="46" borderId="32" xfId="0" applyFont="1" applyFill="1" applyBorder="1" applyAlignment="1">
      <alignment/>
    </xf>
    <xf numFmtId="0" fontId="121" fillId="0" borderId="0" xfId="77">
      <alignment/>
      <protection/>
    </xf>
    <xf numFmtId="0" fontId="0" fillId="0" borderId="0" xfId="0" applyAlignment="1">
      <alignment/>
    </xf>
    <xf numFmtId="164" fontId="6" fillId="34" borderId="187" xfId="69" applyNumberFormat="1" applyBorder="1" applyAlignment="1">
      <alignment horizontal="right"/>
      <protection/>
    </xf>
    <xf numFmtId="164" fontId="6" fillId="34" borderId="105" xfId="69" applyNumberFormat="1" applyBorder="1" applyAlignment="1">
      <alignment horizontal="right"/>
      <protection/>
    </xf>
    <xf numFmtId="0" fontId="158" fillId="34" borderId="6" xfId="53" applyNumberFormat="1" applyFont="1" applyFill="1" applyBorder="1" applyAlignment="1">
      <alignment/>
    </xf>
    <xf numFmtId="0" fontId="158" fillId="34" borderId="6" xfId="53" applyNumberFormat="1" applyFont="1" applyFill="1" applyBorder="1" applyAlignment="1">
      <alignment horizontal="right"/>
    </xf>
    <xf numFmtId="0" fontId="158" fillId="0" borderId="6" xfId="53" applyFont="1" applyFill="1" applyBorder="1" applyAlignment="1">
      <alignment/>
    </xf>
    <xf numFmtId="0" fontId="158" fillId="0" borderId="6" xfId="53" applyFont="1" applyFill="1" applyBorder="1" applyAlignment="1">
      <alignment horizontal="right"/>
    </xf>
    <xf numFmtId="0" fontId="96" fillId="0" borderId="0" xfId="15" applyNumberFormat="1" applyAlignment="1">
      <alignment horizontal="center"/>
      <protection/>
    </xf>
    <xf numFmtId="164" fontId="6" fillId="42" borderId="42" xfId="69" applyNumberFormat="1" applyFill="1" applyBorder="1" applyAlignment="1">
      <alignment horizontal="right"/>
      <protection/>
    </xf>
    <xf numFmtId="166" fontId="6" fillId="34" borderId="146" xfId="69" applyNumberFormat="1" applyFont="1" applyBorder="1" applyAlignment="1">
      <alignment horizontal="right"/>
      <protection/>
    </xf>
    <xf numFmtId="166" fontId="6" fillId="34" borderId="147" xfId="69" applyNumberFormat="1" applyFont="1" applyBorder="1" applyAlignment="1">
      <alignment horizontal="right"/>
      <protection/>
    </xf>
    <xf numFmtId="166" fontId="6" fillId="34" borderId="12" xfId="69" applyNumberFormat="1" applyFont="1" applyAlignment="1">
      <alignment horizontal="right"/>
      <protection/>
    </xf>
    <xf numFmtId="166" fontId="6" fillId="34" borderId="23" xfId="69" applyNumberFormat="1" applyFont="1" applyBorder="1" applyAlignment="1">
      <alignment horizontal="right"/>
      <protection/>
    </xf>
    <xf numFmtId="166" fontId="6" fillId="34" borderId="22" xfId="69" applyNumberFormat="1" applyFont="1" applyBorder="1" applyAlignment="1">
      <alignment horizontal="right"/>
      <protection/>
    </xf>
    <xf numFmtId="166" fontId="6" fillId="34" borderId="37" xfId="69" applyNumberFormat="1" applyFont="1" applyBorder="1" applyAlignment="1">
      <alignment horizontal="right"/>
      <protection/>
    </xf>
    <xf numFmtId="166" fontId="6" fillId="34" borderId="38" xfId="69" applyNumberFormat="1" applyFont="1" applyBorder="1" applyAlignment="1">
      <alignment horizontal="right"/>
      <protection/>
    </xf>
    <xf numFmtId="166" fontId="6" fillId="34" borderId="0" xfId="69" applyNumberFormat="1" applyFont="1" applyBorder="1" applyAlignment="1">
      <alignment horizontal="right"/>
      <protection/>
    </xf>
    <xf numFmtId="171" fontId="5" fillId="35" borderId="44" xfId="72" applyNumberFormat="1" applyFont="1" applyBorder="1" applyAlignment="1">
      <alignment horizontal="right"/>
      <protection/>
    </xf>
    <xf numFmtId="171" fontId="5" fillId="35" borderId="45" xfId="72" applyNumberFormat="1" applyFont="1" applyBorder="1" applyAlignment="1">
      <alignment horizontal="right"/>
      <protection/>
    </xf>
    <xf numFmtId="171" fontId="5" fillId="35" borderId="47" xfId="72" applyNumberFormat="1" applyFont="1" applyBorder="1" applyAlignment="1">
      <alignment horizontal="right"/>
      <protection/>
    </xf>
    <xf numFmtId="168" fontId="5" fillId="35" borderId="45" xfId="72" applyNumberFormat="1" applyFont="1" applyBorder="1" applyAlignment="1">
      <alignment horizontal="right"/>
      <protection/>
    </xf>
    <xf numFmtId="168" fontId="5" fillId="35" borderId="47" xfId="72" applyNumberFormat="1" applyFont="1" applyBorder="1" applyAlignment="1">
      <alignment horizontal="right"/>
      <protection/>
    </xf>
    <xf numFmtId="166" fontId="120" fillId="39" borderId="148" xfId="76" applyNumberFormat="1" applyFont="1" applyBorder="1" applyAlignment="1">
      <alignment horizontal="right"/>
      <protection/>
    </xf>
    <xf numFmtId="166" fontId="120" fillId="39" borderId="11" xfId="76" applyNumberFormat="1" applyFont="1" applyAlignment="1">
      <alignment horizontal="right"/>
      <protection/>
    </xf>
    <xf numFmtId="166" fontId="120" fillId="39" borderId="149" xfId="76" applyNumberFormat="1" applyFont="1" applyBorder="1" applyAlignment="1">
      <alignment horizontal="right"/>
      <protection/>
    </xf>
    <xf numFmtId="164" fontId="5" fillId="35" borderId="169" xfId="72" applyNumberFormat="1" applyFont="1" applyBorder="1" applyAlignment="1">
      <alignment horizontal="right"/>
      <protection/>
    </xf>
    <xf numFmtId="168" fontId="5" fillId="35" borderId="44" xfId="72" applyNumberFormat="1" applyFont="1" applyBorder="1" applyAlignment="1">
      <alignment horizontal="right"/>
      <protection/>
    </xf>
    <xf numFmtId="0" fontId="159" fillId="0" borderId="0" xfId="0" applyFont="1" applyAlignment="1">
      <alignment/>
    </xf>
    <xf numFmtId="0" fontId="96" fillId="0" borderId="0" xfId="15" applyNumberFormat="1">
      <alignment horizontal="left"/>
      <protection/>
    </xf>
    <xf numFmtId="0" fontId="160" fillId="51" borderId="0" xfId="0" applyFont="1" applyFill="1" applyAlignment="1">
      <alignment horizontal="left" vertical="center" wrapText="1" indent="2"/>
    </xf>
    <xf numFmtId="0" fontId="110" fillId="0" borderId="0" xfId="59" applyAlignment="1">
      <alignment vertical="top" wrapText="1"/>
      <protection/>
    </xf>
    <xf numFmtId="0" fontId="110" fillId="0" borderId="0" xfId="59">
      <alignment vertical="top"/>
      <protection/>
    </xf>
    <xf numFmtId="0" fontId="110" fillId="0" borderId="0" xfId="59" applyFill="1">
      <alignment vertical="top"/>
      <protection/>
    </xf>
    <xf numFmtId="0" fontId="0" fillId="0" borderId="0" xfId="0" applyAlignment="1">
      <alignment/>
    </xf>
    <xf numFmtId="0" fontId="110" fillId="0" borderId="0" xfId="59" applyFill="1" applyAlignment="1">
      <alignment horizontal="left" vertical="top" wrapText="1"/>
      <protection/>
    </xf>
    <xf numFmtId="0" fontId="110" fillId="0" borderId="0" xfId="59" applyFont="1" applyAlignment="1">
      <alignment vertical="center" wrapText="1"/>
      <protection/>
    </xf>
    <xf numFmtId="49" fontId="114" fillId="0" borderId="8" xfId="0" applyNumberFormat="1" applyFont="1" applyBorder="1" applyAlignment="1">
      <alignment horizontal="center" vertical="center"/>
    </xf>
    <xf numFmtId="0" fontId="161" fillId="0" borderId="0" xfId="0" applyFont="1" applyAlignment="1">
      <alignment vertical="center" wrapText="1"/>
    </xf>
    <xf numFmtId="49" fontId="96" fillId="0" borderId="0" xfId="15">
      <alignment horizontal="left"/>
      <protection/>
    </xf>
    <xf numFmtId="49" fontId="114" fillId="0" borderId="8" xfId="65" applyAlignment="1">
      <alignment horizontal="center" vertical="center"/>
      <protection/>
    </xf>
    <xf numFmtId="49" fontId="114" fillId="0" borderId="0" xfId="65" applyBorder="1" applyAlignment="1">
      <alignment horizontal="center" vertical="center"/>
      <protection/>
    </xf>
    <xf numFmtId="49" fontId="97" fillId="0" borderId="0" xfId="16">
      <alignment horizontal="left"/>
      <protection/>
    </xf>
    <xf numFmtId="0" fontId="161" fillId="0" borderId="0" xfId="0" applyFont="1" applyAlignment="1">
      <alignment horizontal="left" vertical="top" wrapText="1"/>
    </xf>
    <xf numFmtId="0" fontId="161" fillId="0" borderId="0" xfId="0" applyFont="1" applyFill="1" applyAlignment="1">
      <alignment horizontal="left" vertical="top" wrapText="1"/>
    </xf>
    <xf numFmtId="0" fontId="0" fillId="0" borderId="0" xfId="0" applyBorder="1" applyAlignment="1">
      <alignment/>
    </xf>
    <xf numFmtId="0" fontId="110" fillId="0" borderId="0" xfId="59" applyFont="1" applyFill="1">
      <alignment vertical="top"/>
      <protection/>
    </xf>
    <xf numFmtId="0" fontId="96" fillId="0" borderId="0" xfId="15" applyNumberFormat="1" applyAlignment="1">
      <alignment horizontal="left"/>
      <protection/>
    </xf>
    <xf numFmtId="49" fontId="114" fillId="0" borderId="8" xfId="65" applyAlignment="1">
      <alignment horizontal="right" vertical="center"/>
      <protection/>
    </xf>
    <xf numFmtId="49" fontId="114" fillId="0" borderId="0" xfId="65" applyBorder="1" applyAlignment="1">
      <alignment horizontal="right" vertical="top" wrapText="1"/>
      <protection/>
    </xf>
    <xf numFmtId="49" fontId="114" fillId="0" borderId="8" xfId="65" applyAlignment="1">
      <alignment horizontal="right" vertical="top"/>
      <protection/>
    </xf>
    <xf numFmtId="0" fontId="110" fillId="0" borderId="0" xfId="59" applyAlignment="1">
      <alignment horizontal="left" vertical="top" wrapText="1"/>
      <protection/>
    </xf>
    <xf numFmtId="49" fontId="24" fillId="44" borderId="0" xfId="0" applyNumberFormat="1" applyFont="1" applyFill="1" applyBorder="1" applyAlignment="1">
      <alignment horizontal="justify" vertical="top" wrapText="1"/>
    </xf>
    <xf numFmtId="49" fontId="24" fillId="0" borderId="0" xfId="0" applyNumberFormat="1" applyFont="1" applyFill="1" applyBorder="1" applyAlignment="1">
      <alignment horizontal="justify" vertical="top" wrapText="1"/>
    </xf>
    <xf numFmtId="0" fontId="24" fillId="44" borderId="0" xfId="0" applyNumberFormat="1" applyFont="1" applyFill="1" applyBorder="1" applyAlignment="1">
      <alignment horizontal="justify" vertical="top" wrapText="1"/>
    </xf>
    <xf numFmtId="0" fontId="24" fillId="0" borderId="0" xfId="0" applyNumberFormat="1" applyFont="1" applyFill="1" applyBorder="1" applyAlignment="1">
      <alignment horizontal="justify" vertical="top" wrapText="1"/>
    </xf>
    <xf numFmtId="0" fontId="133" fillId="0" borderId="0" xfId="0" applyFont="1" applyAlignment="1">
      <alignment/>
    </xf>
    <xf numFmtId="0" fontId="96" fillId="0" borderId="0" xfId="15" applyNumberFormat="1" applyAlignment="1">
      <alignment/>
      <protection/>
    </xf>
    <xf numFmtId="49" fontId="99" fillId="0" borderId="14" xfId="68" applyBorder="1" applyAlignment="1">
      <alignment horizontal="right"/>
      <protection/>
    </xf>
    <xf numFmtId="49" fontId="99" fillId="0" borderId="11" xfId="68">
      <alignment horizontal="right" vertical="center"/>
      <protection/>
    </xf>
    <xf numFmtId="0" fontId="121" fillId="0" borderId="0" xfId="77">
      <alignment/>
      <protection/>
    </xf>
    <xf numFmtId="49" fontId="99" fillId="0" borderId="11" xfId="68" applyBorder="1" applyAlignment="1">
      <alignment horizontal="left" wrapText="1"/>
      <protection/>
    </xf>
    <xf numFmtId="49" fontId="99" fillId="0" borderId="152" xfId="68" applyBorder="1" applyAlignment="1">
      <alignment horizontal="left" vertical="center" wrapText="1"/>
      <protection/>
    </xf>
    <xf numFmtId="0" fontId="0" fillId="0" borderId="152" xfId="0" applyBorder="1" applyAlignment="1">
      <alignment vertical="center" wrapText="1"/>
    </xf>
    <xf numFmtId="0" fontId="110" fillId="43" borderId="0" xfId="59" applyFill="1" applyAlignment="1">
      <alignment vertical="top" wrapText="1"/>
      <protection/>
    </xf>
    <xf numFmtId="0" fontId="110" fillId="43" borderId="0" xfId="59" applyFill="1">
      <alignment vertical="top"/>
      <protection/>
    </xf>
    <xf numFmtId="49" fontId="99" fillId="0" borderId="11" xfId="68" applyBorder="1">
      <alignment horizontal="right" vertical="center"/>
      <protection/>
    </xf>
    <xf numFmtId="49" fontId="99" fillId="0" borderId="11" xfId="68" applyAlignment="1">
      <alignment horizontal="right"/>
      <protection/>
    </xf>
    <xf numFmtId="49" fontId="99" fillId="0" borderId="11" xfId="68" applyNumberFormat="1">
      <alignment horizontal="right" vertical="center"/>
      <protection/>
    </xf>
    <xf numFmtId="0" fontId="121" fillId="0" borderId="0" xfId="77" applyNumberFormat="1" applyAlignment="1">
      <alignment horizontal="left" vertical="top"/>
      <protection/>
    </xf>
    <xf numFmtId="0" fontId="121" fillId="0" borderId="0" xfId="0" applyFont="1" applyAlignment="1">
      <alignment horizontal="left"/>
    </xf>
    <xf numFmtId="0" fontId="96" fillId="0" borderId="0" xfId="15" applyNumberFormat="1" applyAlignment="1">
      <alignment horizontal="left" vertical="center" wrapText="1"/>
      <protection/>
    </xf>
    <xf numFmtId="0" fontId="121" fillId="0" borderId="0" xfId="77" applyAlignment="1">
      <alignment/>
      <protection/>
    </xf>
    <xf numFmtId="0" fontId="121" fillId="0" borderId="0" xfId="77" applyAlignment="1">
      <alignment wrapText="1"/>
      <protection/>
    </xf>
    <xf numFmtId="49" fontId="99" fillId="0" borderId="0" xfId="68" applyNumberFormat="1" applyFont="1" applyBorder="1" applyAlignment="1">
      <alignment vertical="center"/>
      <protection/>
    </xf>
    <xf numFmtId="0" fontId="99" fillId="0" borderId="11" xfId="68" applyNumberFormat="1" applyAlignment="1">
      <alignment horizontal="right" vertical="center"/>
      <protection/>
    </xf>
    <xf numFmtId="49" fontId="99" fillId="0" borderId="11" xfId="68" applyAlignment="1">
      <alignment horizontal="right" vertical="center"/>
      <protection/>
    </xf>
    <xf numFmtId="49" fontId="151" fillId="0" borderId="11" xfId="68" applyNumberFormat="1" applyFont="1" applyAlignment="1">
      <alignment horizontal="left" vertical="top"/>
      <protection/>
    </xf>
    <xf numFmtId="49" fontId="151" fillId="0" borderId="11" xfId="68" applyNumberFormat="1" applyFont="1" applyAlignment="1">
      <alignment horizontal="left" vertical="center"/>
      <protection/>
    </xf>
    <xf numFmtId="0" fontId="99" fillId="0" borderId="11" xfId="68" applyNumberFormat="1">
      <alignment horizontal="right" vertical="center"/>
      <protection/>
    </xf>
    <xf numFmtId="0" fontId="24" fillId="0" borderId="0" xfId="59" applyFont="1">
      <alignment vertical="top"/>
      <protection/>
    </xf>
    <xf numFmtId="0" fontId="110" fillId="0" borderId="0" xfId="59" applyFont="1">
      <alignment vertical="top"/>
      <protection/>
    </xf>
    <xf numFmtId="49" fontId="116" fillId="0" borderId="10" xfId="67" applyAlignment="1">
      <alignment horizontal="center" vertical="center"/>
      <protection/>
    </xf>
    <xf numFmtId="0" fontId="110" fillId="0" borderId="0" xfId="59" applyFont="1" applyAlignment="1">
      <alignment vertical="top" wrapText="1"/>
      <protection/>
    </xf>
    <xf numFmtId="0" fontId="162" fillId="0" borderId="0" xfId="59" applyFont="1">
      <alignment vertical="top"/>
      <protection/>
    </xf>
    <xf numFmtId="0" fontId="110" fillId="0" borderId="0" xfId="59" applyFont="1" applyAlignment="1">
      <alignment horizontal="left" vertical="top" wrapText="1"/>
      <protection/>
    </xf>
    <xf numFmtId="0" fontId="116" fillId="0" borderId="10" xfId="67" applyNumberFormat="1" applyBorder="1" applyAlignment="1">
      <alignment horizontal="center" vertical="center"/>
      <protection/>
    </xf>
    <xf numFmtId="0" fontId="116" fillId="0" borderId="131" xfId="67" applyNumberFormat="1" applyBorder="1" applyAlignment="1">
      <alignment horizontal="center" vertical="center"/>
      <protection/>
    </xf>
    <xf numFmtId="0" fontId="0" fillId="0" borderId="0" xfId="0" applyAlignment="1">
      <alignment wrapText="1"/>
    </xf>
    <xf numFmtId="0" fontId="158" fillId="0" borderId="0" xfId="0" applyFont="1" applyAlignment="1">
      <alignment wrapText="1"/>
    </xf>
    <xf numFmtId="0" fontId="97" fillId="0" borderId="0" xfId="16" applyNumberFormat="1">
      <alignment horizontal="left"/>
      <protection/>
    </xf>
    <xf numFmtId="0" fontId="110" fillId="0" borderId="0" xfId="59" applyAlignment="1">
      <alignment vertical="top"/>
      <protection/>
    </xf>
    <xf numFmtId="0" fontId="0" fillId="0" borderId="0" xfId="0" applyAlignment="1">
      <alignment vertical="top"/>
    </xf>
    <xf numFmtId="0" fontId="24" fillId="0" borderId="0" xfId="59" applyFont="1" applyAlignment="1">
      <alignment vertical="top" wrapText="1"/>
      <protection/>
    </xf>
  </cellXfs>
  <cellStyles count="74">
    <cellStyle name="Normal" xfId="0"/>
    <cellStyle name="1." xfId="15"/>
    <cellStyle name="1.1" xfId="16"/>
    <cellStyle name="2." xfId="17"/>
    <cellStyle name="2.1" xfId="18"/>
    <cellStyle name="20 % - Accent1" xfId="19"/>
    <cellStyle name="20 % - Accent2" xfId="20"/>
    <cellStyle name="20 % - Accent3" xfId="21"/>
    <cellStyle name="20 % - Accent4" xfId="22"/>
    <cellStyle name="20 % - Accent5" xfId="23"/>
    <cellStyle name="20 % - Accent6" xfId="24"/>
    <cellStyle name="40 % - Accent1" xfId="25"/>
    <cellStyle name="40 % - Accent2" xfId="26"/>
    <cellStyle name="40 % - Accent3" xfId="27"/>
    <cellStyle name="40 % - Accent4" xfId="28"/>
    <cellStyle name="40 % - Accent5" xfId="29"/>
    <cellStyle name="40 % - Accent6" xfId="30"/>
    <cellStyle name="60 % - Accent1" xfId="31"/>
    <cellStyle name="60 % - Accent2" xfId="32"/>
    <cellStyle name="60 % - Accent3" xfId="33"/>
    <cellStyle name="60 % - Accent4" xfId="34"/>
    <cellStyle name="60 % - Accent5" xfId="35"/>
    <cellStyle name="60 % - Accent6" xfId="36"/>
    <cellStyle name="Accent1" xfId="37"/>
    <cellStyle name="Accent2" xfId="38"/>
    <cellStyle name="Accent3" xfId="39"/>
    <cellStyle name="Accent4" xfId="40"/>
    <cellStyle name="Accent5" xfId="41"/>
    <cellStyle name="Accent6" xfId="42"/>
    <cellStyle name="Avertissement" xfId="43"/>
    <cellStyle name="BANDE blanc.xls" xfId="44"/>
    <cellStyle name="BANDE BLEUE" xfId="45"/>
    <cellStyle name="Calcul" xfId="46"/>
    <cellStyle name="Cellule liée" xfId="47"/>
    <cellStyle name="Cellule liée 2" xfId="48"/>
    <cellStyle name="Commentaire" xfId="49"/>
    <cellStyle name="Entrée" xfId="50"/>
    <cellStyle name="Fond gris" xfId="51"/>
    <cellStyle name="Insatisfaisant" xfId="52"/>
    <cellStyle name="Hyperlink" xfId="53"/>
    <cellStyle name="Comma" xfId="54"/>
    <cellStyle name="Comma [0]" xfId="55"/>
    <cellStyle name="Currency" xfId="56"/>
    <cellStyle name="Currency [0]" xfId="57"/>
    <cellStyle name="Neutre" xfId="58"/>
    <cellStyle name="Note" xfId="59"/>
    <cellStyle name="Percent" xfId="60"/>
    <cellStyle name="Satisfaisant" xfId="61"/>
    <cellStyle name="SOMMAIRE" xfId="62"/>
    <cellStyle name="Sortie" xfId="63"/>
    <cellStyle name="tableaux_1" xfId="64"/>
    <cellStyle name="tableaux_1_corpo" xfId="65"/>
    <cellStyle name="tableaux_1_ms" xfId="66"/>
    <cellStyle name="tableaux_1_rc" xfId="67"/>
    <cellStyle name="tableaux_1_upstream" xfId="68"/>
    <cellStyle name="Tableaux_2" xfId="69"/>
    <cellStyle name="Tableaux_2 (bold)" xfId="70"/>
    <cellStyle name="Tableaux_2 (fond)" xfId="71"/>
    <cellStyle name="Tableaux_3" xfId="72"/>
    <cellStyle name="Tableaux_4_corpo" xfId="73"/>
    <cellStyle name="Tableaux_4_corpo 2" xfId="74"/>
    <cellStyle name="Tableaux_4_ms" xfId="75"/>
    <cellStyle name="Tableaux_4_upstream" xfId="76"/>
    <cellStyle name="Texte courant" xfId="77"/>
    <cellStyle name="Texte explicatif" xfId="78"/>
    <cellStyle name="Titre" xfId="79"/>
    <cellStyle name="Titre rouge gras" xfId="80"/>
    <cellStyle name="Titre 1" xfId="81"/>
    <cellStyle name="Titre 2" xfId="82"/>
    <cellStyle name="Titre 3" xfId="83"/>
    <cellStyle name="Titre 4" xfId="84"/>
    <cellStyle name="Total" xfId="85"/>
    <cellStyle name="trait marron bas simple" xfId="86"/>
    <cellStyle name="Vérification"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styles" Target="styles.xml" /><Relationship Id="rId76" Type="http://schemas.openxmlformats.org/officeDocument/2006/relationships/sharedStrings" Target="sharedStrings.xml" /><Relationship Id="rId7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19" /><Relationship Id="rId3" Type="http://schemas.openxmlformats.org/officeDocument/2006/relationships/hyperlink" Target="#Summary!B19"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20" /><Relationship Id="rId3" Type="http://schemas.openxmlformats.org/officeDocument/2006/relationships/hyperlink" Target="#Summary!B20"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21" /><Relationship Id="rId3" Type="http://schemas.openxmlformats.org/officeDocument/2006/relationships/hyperlink" Target="#Summary!B21"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22" /><Relationship Id="rId3" Type="http://schemas.openxmlformats.org/officeDocument/2006/relationships/hyperlink" Target="#Summary!B22"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23" /><Relationship Id="rId3" Type="http://schemas.openxmlformats.org/officeDocument/2006/relationships/hyperlink" Target="#Summary!B23"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24" /><Relationship Id="rId3" Type="http://schemas.openxmlformats.org/officeDocument/2006/relationships/hyperlink" Target="#Summary!B24"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25" /><Relationship Id="rId3" Type="http://schemas.openxmlformats.org/officeDocument/2006/relationships/hyperlink" Target="#Summary!B25"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26" /><Relationship Id="rId3" Type="http://schemas.openxmlformats.org/officeDocument/2006/relationships/hyperlink" Target="#Summary!B26"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30" /><Relationship Id="rId3" Type="http://schemas.openxmlformats.org/officeDocument/2006/relationships/hyperlink" Target="#Summary!B30"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27" /><Relationship Id="rId3" Type="http://schemas.openxmlformats.org/officeDocument/2006/relationships/hyperlink" Target="#Summary!B27"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11" /><Relationship Id="rId3" Type="http://schemas.openxmlformats.org/officeDocument/2006/relationships/hyperlink" Target="#Summary!B11"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28" /><Relationship Id="rId3" Type="http://schemas.openxmlformats.org/officeDocument/2006/relationships/hyperlink" Target="#Summary!B28" /></Relationships>
</file>

<file path=xl/drawings/_rels/drawing2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29" /><Relationship Id="rId3" Type="http://schemas.openxmlformats.org/officeDocument/2006/relationships/hyperlink" Target="#Summary!B29" /></Relationships>
</file>

<file path=xl/drawings/_rels/drawing2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30" /><Relationship Id="rId3" Type="http://schemas.openxmlformats.org/officeDocument/2006/relationships/hyperlink" Target="#Summary!B30" /></Relationships>
</file>

<file path=xl/drawings/_rels/drawing2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31" /><Relationship Id="rId3" Type="http://schemas.openxmlformats.org/officeDocument/2006/relationships/hyperlink" Target="#Summary!B31" /></Relationships>
</file>

<file path=xl/drawings/_rels/drawing2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32" /><Relationship Id="rId3" Type="http://schemas.openxmlformats.org/officeDocument/2006/relationships/hyperlink" Target="#Summary!B32" /></Relationships>
</file>

<file path=xl/drawings/_rels/drawing2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33" /><Relationship Id="rId3" Type="http://schemas.openxmlformats.org/officeDocument/2006/relationships/hyperlink" Target="#Summary!B33" /></Relationships>
</file>

<file path=xl/drawings/_rels/drawing2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34" /><Relationship Id="rId3" Type="http://schemas.openxmlformats.org/officeDocument/2006/relationships/hyperlink" Target="#Summary!B34" /></Relationships>
</file>

<file path=xl/drawings/_rels/drawing2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35" /><Relationship Id="rId3" Type="http://schemas.openxmlformats.org/officeDocument/2006/relationships/hyperlink" Target="#Summary!B35" /></Relationships>
</file>

<file path=xl/drawings/_rels/drawing2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36" /><Relationship Id="rId3" Type="http://schemas.openxmlformats.org/officeDocument/2006/relationships/hyperlink" Target="#Summary!B36" /></Relationships>
</file>

<file path=xl/drawings/_rels/drawing2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37" /><Relationship Id="rId3" Type="http://schemas.openxmlformats.org/officeDocument/2006/relationships/hyperlink" Target="#Summary!B37"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12" /><Relationship Id="rId3" Type="http://schemas.openxmlformats.org/officeDocument/2006/relationships/hyperlink" Target="#Summary!B12" /></Relationships>
</file>

<file path=xl/drawings/_rels/drawing3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38" /><Relationship Id="rId3" Type="http://schemas.openxmlformats.org/officeDocument/2006/relationships/hyperlink" Target="#Summary!B38" /></Relationships>
</file>

<file path=xl/drawings/_rels/drawing3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42" /><Relationship Id="rId3" Type="http://schemas.openxmlformats.org/officeDocument/2006/relationships/hyperlink" Target="#Summary!B42" /></Relationships>
</file>

<file path=xl/drawings/_rels/drawing3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43" /><Relationship Id="rId3" Type="http://schemas.openxmlformats.org/officeDocument/2006/relationships/hyperlink" Target="#Summary!B43" /></Relationships>
</file>

<file path=xl/drawings/_rels/drawing3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44" /><Relationship Id="rId3" Type="http://schemas.openxmlformats.org/officeDocument/2006/relationships/hyperlink" Target="#Summary!B44" /></Relationships>
</file>

<file path=xl/drawings/_rels/drawing3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45" /><Relationship Id="rId3" Type="http://schemas.openxmlformats.org/officeDocument/2006/relationships/hyperlink" Target="#Summary!B45" /></Relationships>
</file>

<file path=xl/drawings/_rels/drawing3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46" /><Relationship Id="rId3" Type="http://schemas.openxmlformats.org/officeDocument/2006/relationships/hyperlink" Target="#Summary!B46" /></Relationships>
</file>

<file path=xl/drawings/_rels/drawing3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47" /><Relationship Id="rId3" Type="http://schemas.openxmlformats.org/officeDocument/2006/relationships/hyperlink" Target="#Summary!B47" /></Relationships>
</file>

<file path=xl/drawings/_rels/drawing3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48" /><Relationship Id="rId3" Type="http://schemas.openxmlformats.org/officeDocument/2006/relationships/hyperlink" Target="#Summary!B48" /></Relationships>
</file>

<file path=xl/drawings/_rels/drawing3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49" /><Relationship Id="rId3" Type="http://schemas.openxmlformats.org/officeDocument/2006/relationships/hyperlink" Target="#Summary!B49" /></Relationships>
</file>

<file path=xl/drawings/_rels/drawing3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50" /><Relationship Id="rId3" Type="http://schemas.openxmlformats.org/officeDocument/2006/relationships/hyperlink" Target="#Summary!B50"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14" /><Relationship Id="rId3" Type="http://schemas.openxmlformats.org/officeDocument/2006/relationships/hyperlink" Target="#Summary!B14" /><Relationship Id="rId4" Type="http://schemas.openxmlformats.org/officeDocument/2006/relationships/hyperlink" Target="#Summary!B13" /><Relationship Id="rId5" Type="http://schemas.openxmlformats.org/officeDocument/2006/relationships/hyperlink" Target="#Summary!B13" /></Relationships>
</file>

<file path=xl/drawings/_rels/drawing4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51" /><Relationship Id="rId3" Type="http://schemas.openxmlformats.org/officeDocument/2006/relationships/hyperlink" Target="#Summary!B51" /></Relationships>
</file>

<file path=xl/drawings/_rels/drawing4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52" /><Relationship Id="rId3" Type="http://schemas.openxmlformats.org/officeDocument/2006/relationships/hyperlink" Target="#Summary!B52" /></Relationships>
</file>

<file path=xl/drawings/_rels/drawing4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53" /><Relationship Id="rId3" Type="http://schemas.openxmlformats.org/officeDocument/2006/relationships/hyperlink" Target="#Summary!B53" /></Relationships>
</file>

<file path=xl/drawings/_rels/drawing4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54" /><Relationship Id="rId3" Type="http://schemas.openxmlformats.org/officeDocument/2006/relationships/hyperlink" Target="#Summary!B54" /></Relationships>
</file>

<file path=xl/drawings/_rels/drawing4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55" /><Relationship Id="rId3" Type="http://schemas.openxmlformats.org/officeDocument/2006/relationships/hyperlink" Target="#Summary!B55" /></Relationships>
</file>

<file path=xl/drawings/_rels/drawing4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56" /><Relationship Id="rId3" Type="http://schemas.openxmlformats.org/officeDocument/2006/relationships/hyperlink" Target="#Summary!B56" /></Relationships>
</file>

<file path=xl/drawings/_rels/drawing4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57" /><Relationship Id="rId3" Type="http://schemas.openxmlformats.org/officeDocument/2006/relationships/hyperlink" Target="#Summary!B57" /></Relationships>
</file>

<file path=xl/drawings/_rels/drawing4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58" /><Relationship Id="rId3" Type="http://schemas.openxmlformats.org/officeDocument/2006/relationships/hyperlink" Target="#Summary!B58" /></Relationships>
</file>

<file path=xl/drawings/_rels/drawing4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59" /><Relationship Id="rId3" Type="http://schemas.openxmlformats.org/officeDocument/2006/relationships/hyperlink" Target="#Summary!B59" /></Relationships>
</file>

<file path=xl/drawings/_rels/drawing4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60" /><Relationship Id="rId3" Type="http://schemas.openxmlformats.org/officeDocument/2006/relationships/hyperlink" Target="#Summary!B60"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14" /><Relationship Id="rId3" Type="http://schemas.openxmlformats.org/officeDocument/2006/relationships/hyperlink" Target="#Summary!B14" /></Relationships>
</file>

<file path=xl/drawings/_rels/drawing5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61" /><Relationship Id="rId3" Type="http://schemas.openxmlformats.org/officeDocument/2006/relationships/hyperlink" Target="#Summary!B61" /></Relationships>
</file>

<file path=xl/drawings/_rels/drawing5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62" /><Relationship Id="rId3" Type="http://schemas.openxmlformats.org/officeDocument/2006/relationships/hyperlink" Target="#Summary!B62" /></Relationships>
</file>

<file path=xl/drawings/_rels/drawing5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63" /><Relationship Id="rId3" Type="http://schemas.openxmlformats.org/officeDocument/2006/relationships/hyperlink" Target="#Summary!B63" /></Relationships>
</file>

<file path=xl/drawings/_rels/drawing5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64" /><Relationship Id="rId3" Type="http://schemas.openxmlformats.org/officeDocument/2006/relationships/hyperlink" Target="#Summary!B64" /></Relationships>
</file>

<file path=xl/drawings/_rels/drawing5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65" /><Relationship Id="rId3" Type="http://schemas.openxmlformats.org/officeDocument/2006/relationships/hyperlink" Target="#Summary!B65" /></Relationships>
</file>

<file path=xl/drawings/_rels/drawing5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66" /><Relationship Id="rId3" Type="http://schemas.openxmlformats.org/officeDocument/2006/relationships/hyperlink" Target="#Summary!B66" /></Relationships>
</file>

<file path=xl/drawings/_rels/drawing5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70" /><Relationship Id="rId3" Type="http://schemas.openxmlformats.org/officeDocument/2006/relationships/hyperlink" Target="#Summary!B70" /></Relationships>
</file>

<file path=xl/drawings/_rels/drawing5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71" /><Relationship Id="rId3" Type="http://schemas.openxmlformats.org/officeDocument/2006/relationships/hyperlink" Target="#Summary!B71" /></Relationships>
</file>

<file path=xl/drawings/_rels/drawing5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72" /><Relationship Id="rId3" Type="http://schemas.openxmlformats.org/officeDocument/2006/relationships/hyperlink" Target="#Summary!B72" /></Relationships>
</file>

<file path=xl/drawings/_rels/drawing5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73" /><Relationship Id="rId3" Type="http://schemas.openxmlformats.org/officeDocument/2006/relationships/hyperlink" Target="#Summary!B73"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15" /><Relationship Id="rId3" Type="http://schemas.openxmlformats.org/officeDocument/2006/relationships/hyperlink" Target="#Summary!B15" /></Relationships>
</file>

<file path=xl/drawings/_rels/drawing6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74" /><Relationship Id="rId3" Type="http://schemas.openxmlformats.org/officeDocument/2006/relationships/hyperlink" Target="#Summary!B74" /></Relationships>
</file>

<file path=xl/drawings/_rels/drawing6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75" /><Relationship Id="rId3" Type="http://schemas.openxmlformats.org/officeDocument/2006/relationships/hyperlink" Target="#Summary!B75" /></Relationships>
</file>

<file path=xl/drawings/_rels/drawing6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76" /><Relationship Id="rId3" Type="http://schemas.openxmlformats.org/officeDocument/2006/relationships/hyperlink" Target="#Summary!B76" /></Relationships>
</file>

<file path=xl/drawings/_rels/drawing6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77" /><Relationship Id="rId3" Type="http://schemas.openxmlformats.org/officeDocument/2006/relationships/hyperlink" Target="#Summary!B77" /></Relationships>
</file>

<file path=xl/drawings/_rels/drawing6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78" /><Relationship Id="rId3" Type="http://schemas.openxmlformats.org/officeDocument/2006/relationships/hyperlink" Target="#Summary!B78" /></Relationships>
</file>

<file path=xl/drawings/_rels/drawing6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86" /><Relationship Id="rId3" Type="http://schemas.openxmlformats.org/officeDocument/2006/relationships/hyperlink" Target="#Summary!B86" /></Relationships>
</file>

<file path=xl/drawings/_rels/drawing6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79" /><Relationship Id="rId3" Type="http://schemas.openxmlformats.org/officeDocument/2006/relationships/hyperlink" Target="#Summary!B79" /></Relationships>
</file>

<file path=xl/drawings/_rels/drawing6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80" /><Relationship Id="rId3" Type="http://schemas.openxmlformats.org/officeDocument/2006/relationships/hyperlink" Target="#Summary!B80" /></Relationships>
</file>

<file path=xl/drawings/_rels/drawing6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81" /><Relationship Id="rId3" Type="http://schemas.openxmlformats.org/officeDocument/2006/relationships/hyperlink" Target="#Summary!B81" /></Relationships>
</file>

<file path=xl/drawings/_rels/drawing6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85" /><Relationship Id="rId3" Type="http://schemas.openxmlformats.org/officeDocument/2006/relationships/hyperlink" Target="#Summary!B85"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16" /><Relationship Id="rId3" Type="http://schemas.openxmlformats.org/officeDocument/2006/relationships/hyperlink" Target="#Summary!B16" /></Relationships>
</file>

<file path=xl/drawings/_rels/drawing7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86" /><Relationship Id="rId3" Type="http://schemas.openxmlformats.org/officeDocument/2006/relationships/hyperlink" Target="#Summary!B86" /></Relationships>
</file>

<file path=xl/drawings/_rels/drawing7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87" /><Relationship Id="rId3" Type="http://schemas.openxmlformats.org/officeDocument/2006/relationships/hyperlink" Target="#Summary!B87" /></Relationships>
</file>

<file path=xl/drawings/_rels/drawing7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88" /><Relationship Id="rId3" Type="http://schemas.openxmlformats.org/officeDocument/2006/relationships/hyperlink" Target="#Summary!B88" /></Relationships>
</file>

<file path=xl/drawings/_rels/drawing7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89" /><Relationship Id="rId3" Type="http://schemas.openxmlformats.org/officeDocument/2006/relationships/hyperlink" Target="#Summary!B89" /></Relationships>
</file>

<file path=xl/drawings/_rels/drawing7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89" /><Relationship Id="rId3" Type="http://schemas.openxmlformats.org/officeDocument/2006/relationships/hyperlink" Target="#Summary!B89"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17" /><Relationship Id="rId3" Type="http://schemas.openxmlformats.org/officeDocument/2006/relationships/hyperlink" Target="#Summary!B17"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ummary!B18" /><Relationship Id="rId3" Type="http://schemas.openxmlformats.org/officeDocument/2006/relationships/hyperlink" Target="#Summary!B18"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0</xdr:rowOff>
    </xdr:from>
    <xdr:to>
      <xdr:col>1</xdr:col>
      <xdr:colOff>400050</xdr:colOff>
      <xdr:row>3</xdr:row>
      <xdr:rowOff>9525</xdr:rowOff>
    </xdr:to>
    <xdr:pic>
      <xdr:nvPicPr>
        <xdr:cNvPr id="1" name="Image 1"/>
        <xdr:cNvPicPr preferRelativeResize="1">
          <a:picLocks noChangeAspect="1"/>
        </xdr:cNvPicPr>
      </xdr:nvPicPr>
      <xdr:blipFill>
        <a:blip r:embed="rId1"/>
        <a:stretch>
          <a:fillRect/>
        </a:stretch>
      </xdr:blipFill>
      <xdr:spPr>
        <a:xfrm>
          <a:off x="428625" y="247650"/>
          <a:ext cx="400050" cy="504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00025"/>
          <a:ext cx="266700" cy="2095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2"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3"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19050</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66700"/>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19050</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twoCellAnchor editAs="oneCell">
    <xdr:from>
      <xdr:col>0</xdr:col>
      <xdr:colOff>0</xdr:colOff>
      <xdr:row>1</xdr:row>
      <xdr:rowOff>0</xdr:rowOff>
    </xdr:from>
    <xdr:to>
      <xdr:col>0</xdr:col>
      <xdr:colOff>266700</xdr:colOff>
      <xdr:row>2</xdr:row>
      <xdr:rowOff>9525</xdr:rowOff>
    </xdr:to>
    <xdr:pic>
      <xdr:nvPicPr>
        <xdr:cNvPr id="2" name="Image 2" descr="total-back.png">
          <a:hlinkClick r:id="rId5"/>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19050</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66700"/>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1</xdr:row>
      <xdr:rowOff>257175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19050</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66700"/>
        </a:xfrm>
        <a:prstGeom prst="rect">
          <a:avLst/>
        </a:prstGeom>
        <a:noFill/>
        <a:ln w="9525" cmpd="sng">
          <a:noFill/>
        </a:ln>
      </xdr:spPr>
    </xdr:pic>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1</xdr:row>
      <xdr:rowOff>257175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5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5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19050</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66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6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6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6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6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6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6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6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6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6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6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7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7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7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19050</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66700"/>
        </a:xfrm>
        <a:prstGeom prst="rect">
          <a:avLst/>
        </a:prstGeom>
        <a:noFill/>
        <a:ln w="9525" cmpd="sng">
          <a:noFill/>
        </a:ln>
      </xdr:spPr>
    </xdr:pic>
    <xdr:clientData/>
  </xdr:twoCellAnchor>
</xdr:wsDr>
</file>

<file path=xl/drawings/drawing7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19050</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66700"/>
        </a:xfrm>
        <a:prstGeom prst="rect">
          <a:avLst/>
        </a:prstGeom>
        <a:noFill/>
        <a:ln w="9525" cmpd="sng">
          <a:noFill/>
        </a:ln>
      </xdr:spPr>
    </xdr:pic>
    <xdr:clientData/>
  </xdr:twoCellAnchor>
</xdr:wsDr>
</file>

<file path=xl/drawings/drawing7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1" name="Image 1" descr="total-back.png">
          <a:hlinkClick r:id="rId3"/>
        </xdr:cNvPr>
        <xdr:cNvPicPr preferRelativeResize="1">
          <a:picLocks noChangeAspect="1"/>
        </xdr:cNvPicPr>
      </xdr:nvPicPr>
      <xdr:blipFill>
        <a:blip r:embed="rId1"/>
        <a:stretch>
          <a:fillRect/>
        </a:stretch>
      </xdr:blipFill>
      <xdr:spPr>
        <a:xfrm>
          <a:off x="0" y="247650"/>
          <a:ext cx="2667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5.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50.xml"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1.xml"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52.xml"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3.xml"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4.xml" /><Relationship Id="rId2" Type="http://schemas.openxmlformats.org/officeDocument/2006/relationships/printerSettings" Target="../printerSettings/printerSettings6.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5.xml"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56.xml"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57.xml"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58.xml"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59.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60.xml"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61.xml"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62.xml" /></Relationships>
</file>

<file path=xl/worksheets/_rels/sheet63.xml.rels><?xml version="1.0" encoding="utf-8" standalone="yes"?><Relationships xmlns="http://schemas.openxmlformats.org/package/2006/relationships"><Relationship Id="rId1" Type="http://schemas.openxmlformats.org/officeDocument/2006/relationships/drawing" Target="../drawings/drawing63.xml" /></Relationships>
</file>

<file path=xl/worksheets/_rels/sheet64.xml.rels><?xml version="1.0" encoding="utf-8" standalone="yes"?><Relationships xmlns="http://schemas.openxmlformats.org/package/2006/relationships"><Relationship Id="rId1" Type="http://schemas.openxmlformats.org/officeDocument/2006/relationships/drawing" Target="../drawings/drawing64.xml" /></Relationships>
</file>

<file path=xl/worksheets/_rels/sheet65.xml.rels><?xml version="1.0" encoding="utf-8" standalone="yes"?><Relationships xmlns="http://schemas.openxmlformats.org/package/2006/relationships"><Relationship Id="rId1" Type="http://schemas.openxmlformats.org/officeDocument/2006/relationships/drawing" Target="../drawings/drawing65.xml" /></Relationships>
</file>

<file path=xl/worksheets/_rels/sheet66.xml.rels><?xml version="1.0" encoding="utf-8" standalone="yes"?><Relationships xmlns="http://schemas.openxmlformats.org/package/2006/relationships"><Relationship Id="rId1" Type="http://schemas.openxmlformats.org/officeDocument/2006/relationships/drawing" Target="../drawings/drawing66.xml" /></Relationships>
</file>

<file path=xl/worksheets/_rels/sheet67.xml.rels><?xml version="1.0" encoding="utf-8" standalone="yes"?><Relationships xmlns="http://schemas.openxmlformats.org/package/2006/relationships"><Relationship Id="rId1" Type="http://schemas.openxmlformats.org/officeDocument/2006/relationships/drawing" Target="../drawings/drawing67.xml" /></Relationships>
</file>

<file path=xl/worksheets/_rels/sheet68.xml.rels><?xml version="1.0" encoding="utf-8" standalone="yes"?><Relationships xmlns="http://schemas.openxmlformats.org/package/2006/relationships"><Relationship Id="rId1" Type="http://schemas.openxmlformats.org/officeDocument/2006/relationships/drawing" Target="../drawings/drawing68.xml" /></Relationships>
</file>

<file path=xl/worksheets/_rels/sheet69.xml.rels><?xml version="1.0" encoding="utf-8" standalone="yes"?><Relationships xmlns="http://schemas.openxmlformats.org/package/2006/relationships"><Relationship Id="rId1" Type="http://schemas.openxmlformats.org/officeDocument/2006/relationships/drawing" Target="../drawings/drawing69.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70.xml.rels><?xml version="1.0" encoding="utf-8" standalone="yes"?><Relationships xmlns="http://schemas.openxmlformats.org/package/2006/relationships"><Relationship Id="rId1" Type="http://schemas.openxmlformats.org/officeDocument/2006/relationships/drawing" Target="../drawings/drawing70.xml" /></Relationships>
</file>

<file path=xl/worksheets/_rels/sheet71.xml.rels><?xml version="1.0" encoding="utf-8" standalone="yes"?><Relationships xmlns="http://schemas.openxmlformats.org/package/2006/relationships"><Relationship Id="rId1" Type="http://schemas.openxmlformats.org/officeDocument/2006/relationships/drawing" Target="../drawings/drawing71.xml" /></Relationships>
</file>

<file path=xl/worksheets/_rels/sheet72.xml.rels><?xml version="1.0" encoding="utf-8" standalone="yes"?><Relationships xmlns="http://schemas.openxmlformats.org/package/2006/relationships"><Relationship Id="rId1" Type="http://schemas.openxmlformats.org/officeDocument/2006/relationships/drawing" Target="../drawings/drawing72.xml" /></Relationships>
</file>

<file path=xl/worksheets/_rels/sheet73.xml.rels><?xml version="1.0" encoding="utf-8" standalone="yes"?><Relationships xmlns="http://schemas.openxmlformats.org/package/2006/relationships"><Relationship Id="rId1" Type="http://schemas.openxmlformats.org/officeDocument/2006/relationships/drawing" Target="../drawings/drawing73.xml" /></Relationships>
</file>

<file path=xl/worksheets/_rels/sheet74.xml.rels><?xml version="1.0" encoding="utf-8" standalone="yes"?><Relationships xmlns="http://schemas.openxmlformats.org/package/2006/relationships"><Relationship Id="rId1" Type="http://schemas.openxmlformats.org/officeDocument/2006/relationships/drawing" Target="../drawings/drawing7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B3:F89"/>
  <sheetViews>
    <sheetView showGridLines="0" tabSelected="1" zoomScale="90" zoomScaleNormal="90" zoomScalePageLayoutView="90" workbookViewId="0" topLeftCell="A1">
      <selection activeCell="B63" sqref="B63"/>
    </sheetView>
  </sheetViews>
  <sheetFormatPr defaultColWidth="10.875" defaultRowHeight="19.5" customHeight="1"/>
  <cols>
    <col min="1" max="1" width="5.50390625" style="1148" customWidth="1"/>
    <col min="2" max="2" width="106.625" style="1148" bestFit="1" customWidth="1"/>
    <col min="3" max="3" width="10.875" style="1150" customWidth="1"/>
    <col min="4" max="16384" width="10.875" style="1148" customWidth="1"/>
  </cols>
  <sheetData>
    <row r="3" spans="2:3" ht="19.5" customHeight="1">
      <c r="B3" s="1246" t="s">
        <v>1031</v>
      </c>
      <c r="C3" s="1246"/>
    </row>
    <row r="5" ht="19.5" customHeight="1">
      <c r="B5" s="1149" t="s">
        <v>863</v>
      </c>
    </row>
    <row r="6" ht="19.5" customHeight="1">
      <c r="B6" s="1151" t="s">
        <v>864</v>
      </c>
    </row>
    <row r="7" ht="19.5" customHeight="1">
      <c r="B7" s="1152" t="s">
        <v>865</v>
      </c>
    </row>
    <row r="8" ht="19.5" customHeight="1">
      <c r="B8" s="1156" t="s">
        <v>866</v>
      </c>
    </row>
    <row r="10" ht="19.5" customHeight="1">
      <c r="B10" s="1149" t="s">
        <v>863</v>
      </c>
    </row>
    <row r="11" spans="2:3" ht="19.5" customHeight="1">
      <c r="B11" s="1222" t="s">
        <v>971</v>
      </c>
      <c r="C11" s="1223" t="s">
        <v>867</v>
      </c>
    </row>
    <row r="12" spans="2:3" ht="19.5" customHeight="1">
      <c r="B12" s="1222" t="s">
        <v>972</v>
      </c>
      <c r="C12" s="1223" t="s">
        <v>867</v>
      </c>
    </row>
    <row r="13" spans="2:3" ht="19.5" customHeight="1">
      <c r="B13" s="1222" t="s">
        <v>973</v>
      </c>
      <c r="C13" s="1223" t="s">
        <v>868</v>
      </c>
    </row>
    <row r="14" spans="2:3" ht="19.5" customHeight="1">
      <c r="B14" s="1222" t="s">
        <v>974</v>
      </c>
      <c r="C14" s="1223" t="s">
        <v>868</v>
      </c>
    </row>
    <row r="15" spans="2:3" ht="19.5" customHeight="1">
      <c r="B15" s="1222" t="s">
        <v>975</v>
      </c>
      <c r="C15" s="1223" t="s">
        <v>868</v>
      </c>
    </row>
    <row r="16" spans="2:3" ht="19.5" customHeight="1">
      <c r="B16" s="1222" t="s">
        <v>976</v>
      </c>
      <c r="C16" s="1223" t="s">
        <v>986</v>
      </c>
    </row>
    <row r="17" spans="2:3" ht="19.5" customHeight="1">
      <c r="B17" s="1222" t="s">
        <v>2</v>
      </c>
      <c r="C17" s="1223" t="s">
        <v>987</v>
      </c>
    </row>
    <row r="18" spans="2:3" ht="19.5" customHeight="1">
      <c r="B18" s="1222" t="s">
        <v>977</v>
      </c>
      <c r="C18" s="1223" t="s">
        <v>987</v>
      </c>
    </row>
    <row r="19" spans="2:3" ht="19.5" customHeight="1">
      <c r="B19" s="1222" t="s">
        <v>978</v>
      </c>
      <c r="C19" s="1223" t="s">
        <v>987</v>
      </c>
    </row>
    <row r="20" spans="2:3" ht="19.5" customHeight="1">
      <c r="B20" s="1222" t="s">
        <v>40</v>
      </c>
      <c r="C20" s="1223" t="s">
        <v>987</v>
      </c>
    </row>
    <row r="21" spans="2:3" ht="19.5" customHeight="1">
      <c r="B21" s="1222" t="s">
        <v>979</v>
      </c>
      <c r="C21" s="1223" t="s">
        <v>988</v>
      </c>
    </row>
    <row r="22" spans="2:3" ht="19.5" customHeight="1">
      <c r="B22" s="1222" t="s">
        <v>980</v>
      </c>
      <c r="C22" s="1223" t="s">
        <v>869</v>
      </c>
    </row>
    <row r="23" spans="2:3" ht="19.5" customHeight="1">
      <c r="B23" s="1222" t="s">
        <v>981</v>
      </c>
      <c r="C23" s="1223" t="s">
        <v>870</v>
      </c>
    </row>
    <row r="24" spans="2:3" ht="19.5" customHeight="1">
      <c r="B24" s="1222" t="s">
        <v>982</v>
      </c>
      <c r="C24" s="1223" t="s">
        <v>871</v>
      </c>
    </row>
    <row r="25" spans="2:3" ht="19.5" customHeight="1">
      <c r="B25" s="1222" t="s">
        <v>983</v>
      </c>
      <c r="C25" s="1223" t="s">
        <v>871</v>
      </c>
    </row>
    <row r="26" spans="2:3" ht="19.5" customHeight="1">
      <c r="B26" s="1222" t="s">
        <v>874</v>
      </c>
      <c r="C26" s="1223" t="s">
        <v>989</v>
      </c>
    </row>
    <row r="27" spans="2:3" ht="19.5" customHeight="1">
      <c r="B27" s="1222" t="s">
        <v>984</v>
      </c>
      <c r="C27" s="1223" t="s">
        <v>872</v>
      </c>
    </row>
    <row r="28" spans="2:3" ht="19.5" customHeight="1">
      <c r="B28" s="1222" t="s">
        <v>133</v>
      </c>
      <c r="C28" s="1223" t="s">
        <v>873</v>
      </c>
    </row>
    <row r="29" spans="2:3" ht="19.5" customHeight="1">
      <c r="B29" s="1222" t="s">
        <v>877</v>
      </c>
      <c r="C29" s="1223" t="s">
        <v>873</v>
      </c>
    </row>
    <row r="30" spans="2:3" ht="19.5" customHeight="1">
      <c r="B30" s="1222" t="s">
        <v>136</v>
      </c>
      <c r="C30" s="1223" t="s">
        <v>873</v>
      </c>
    </row>
    <row r="31" spans="2:3" ht="19.5" customHeight="1">
      <c r="B31" s="1222" t="s">
        <v>878</v>
      </c>
      <c r="C31" s="1223" t="s">
        <v>875</v>
      </c>
    </row>
    <row r="32" spans="2:3" ht="19.5" customHeight="1">
      <c r="B32" s="1222" t="s">
        <v>985</v>
      </c>
      <c r="C32" s="1223" t="s">
        <v>990</v>
      </c>
    </row>
    <row r="33" spans="2:3" ht="19.5" customHeight="1">
      <c r="B33" s="1222" t="s">
        <v>7</v>
      </c>
      <c r="C33" s="1223" t="s">
        <v>991</v>
      </c>
    </row>
    <row r="34" spans="2:3" ht="19.5" customHeight="1">
      <c r="B34" s="1222" t="s">
        <v>880</v>
      </c>
      <c r="C34" s="1223" t="s">
        <v>876</v>
      </c>
    </row>
    <row r="35" spans="2:3" ht="19.5" customHeight="1">
      <c r="B35" s="1222" t="s">
        <v>881</v>
      </c>
      <c r="C35" s="1223" t="s">
        <v>876</v>
      </c>
    </row>
    <row r="36" spans="2:3" ht="19.5" customHeight="1">
      <c r="B36" s="1222" t="s">
        <v>882</v>
      </c>
      <c r="C36" s="1223" t="s">
        <v>992</v>
      </c>
    </row>
    <row r="37" spans="2:3" ht="19.5" customHeight="1">
      <c r="B37" s="1222" t="s">
        <v>884</v>
      </c>
      <c r="C37" s="1223" t="s">
        <v>879</v>
      </c>
    </row>
    <row r="38" spans="2:3" ht="19.5" customHeight="1">
      <c r="B38" s="1222" t="s">
        <v>886</v>
      </c>
      <c r="C38" s="1223" t="s">
        <v>879</v>
      </c>
    </row>
    <row r="41" ht="19.5" customHeight="1">
      <c r="B41" s="1151" t="s">
        <v>864</v>
      </c>
    </row>
    <row r="42" spans="2:3" ht="19.5" customHeight="1">
      <c r="B42" s="1222" t="s">
        <v>993</v>
      </c>
      <c r="C42" s="1223" t="s">
        <v>883</v>
      </c>
    </row>
    <row r="43" spans="2:3" ht="19.5" customHeight="1">
      <c r="B43" s="1222" t="s">
        <v>888</v>
      </c>
      <c r="C43" s="1223" t="s">
        <v>883</v>
      </c>
    </row>
    <row r="44" spans="2:3" ht="19.5" customHeight="1">
      <c r="B44" s="1222" t="s">
        <v>889</v>
      </c>
      <c r="C44" s="1223" t="s">
        <v>883</v>
      </c>
    </row>
    <row r="45" spans="2:3" ht="19.5" customHeight="1">
      <c r="B45" s="1222" t="s">
        <v>994</v>
      </c>
      <c r="C45" s="1223" t="s">
        <v>885</v>
      </c>
    </row>
    <row r="46" spans="2:3" ht="19.5" customHeight="1">
      <c r="B46" s="1222" t="s">
        <v>995</v>
      </c>
      <c r="C46" s="1223" t="s">
        <v>885</v>
      </c>
    </row>
    <row r="47" spans="2:3" ht="19.5" customHeight="1">
      <c r="B47" s="1222" t="s">
        <v>890</v>
      </c>
      <c r="C47" s="1223" t="s">
        <v>996</v>
      </c>
    </row>
    <row r="48" spans="2:3" ht="19.5" customHeight="1">
      <c r="B48" s="1222" t="s">
        <v>891</v>
      </c>
      <c r="C48" s="1223" t="s">
        <v>997</v>
      </c>
    </row>
    <row r="49" spans="2:3" ht="19.5" customHeight="1">
      <c r="B49" s="1222" t="s">
        <v>892</v>
      </c>
      <c r="C49" s="1223" t="s">
        <v>887</v>
      </c>
    </row>
    <row r="50" spans="2:3" ht="19.5" customHeight="1">
      <c r="B50" s="1222" t="s">
        <v>893</v>
      </c>
      <c r="C50" s="1223" t="s">
        <v>998</v>
      </c>
    </row>
    <row r="51" spans="2:3" ht="19.5" customHeight="1">
      <c r="B51" s="1222" t="s">
        <v>895</v>
      </c>
      <c r="C51" s="1223" t="s">
        <v>894</v>
      </c>
    </row>
    <row r="52" spans="2:3" ht="19.5" customHeight="1">
      <c r="B52" s="1222" t="s">
        <v>999</v>
      </c>
      <c r="C52" s="1223" t="s">
        <v>1000</v>
      </c>
    </row>
    <row r="53" spans="2:3" ht="19.5" customHeight="1">
      <c r="B53" s="1224" t="s">
        <v>1001</v>
      </c>
      <c r="C53" s="1225" t="s">
        <v>1002</v>
      </c>
    </row>
    <row r="54" spans="2:3" ht="19.5" customHeight="1">
      <c r="B54" s="1222" t="s">
        <v>896</v>
      </c>
      <c r="C54" s="1223" t="s">
        <v>1003</v>
      </c>
    </row>
    <row r="55" spans="2:3" ht="19.5" customHeight="1">
      <c r="B55" s="1222" t="s">
        <v>1004</v>
      </c>
      <c r="C55" s="1223" t="s">
        <v>1005</v>
      </c>
    </row>
    <row r="56" spans="2:3" ht="19.5" customHeight="1">
      <c r="B56" s="1222" t="s">
        <v>1006</v>
      </c>
      <c r="C56" s="1223" t="s">
        <v>1007</v>
      </c>
    </row>
    <row r="57" spans="2:3" ht="19.5" customHeight="1">
      <c r="B57" s="1222" t="s">
        <v>898</v>
      </c>
      <c r="C57" s="1223" t="s">
        <v>1008</v>
      </c>
    </row>
    <row r="58" spans="2:3" ht="19.5" customHeight="1">
      <c r="B58" s="1222" t="s">
        <v>899</v>
      </c>
      <c r="C58" s="1223" t="s">
        <v>897</v>
      </c>
    </row>
    <row r="59" spans="2:3" ht="19.5" customHeight="1">
      <c r="B59" s="1222" t="s">
        <v>1009</v>
      </c>
      <c r="C59" s="1223" t="s">
        <v>1010</v>
      </c>
    </row>
    <row r="60" spans="2:3" ht="19.5" customHeight="1">
      <c r="B60" s="1222" t="s">
        <v>1011</v>
      </c>
      <c r="C60" s="1223" t="s">
        <v>1012</v>
      </c>
    </row>
    <row r="61" spans="2:6" ht="19.5" customHeight="1">
      <c r="B61" s="1222" t="s">
        <v>902</v>
      </c>
      <c r="C61" s="1223" t="s">
        <v>1013</v>
      </c>
      <c r="F61" s="1153"/>
    </row>
    <row r="62" spans="2:3" ht="19.5" customHeight="1">
      <c r="B62" s="1222" t="s">
        <v>1014</v>
      </c>
      <c r="C62" s="1223" t="s">
        <v>900</v>
      </c>
    </row>
    <row r="63" spans="2:3" ht="19.5" customHeight="1">
      <c r="B63" s="1222" t="s">
        <v>1015</v>
      </c>
      <c r="C63" s="1223" t="s">
        <v>901</v>
      </c>
    </row>
    <row r="64" spans="2:3" ht="19.5" customHeight="1">
      <c r="B64" s="1222" t="s">
        <v>1016</v>
      </c>
      <c r="C64" s="1223" t="s">
        <v>903</v>
      </c>
    </row>
    <row r="65" spans="2:3" ht="19.5" customHeight="1">
      <c r="B65" s="1222" t="s">
        <v>904</v>
      </c>
      <c r="C65" s="1223" t="s">
        <v>1017</v>
      </c>
    </row>
    <row r="66" spans="2:3" ht="19.5" customHeight="1">
      <c r="B66" s="1222" t="s">
        <v>905</v>
      </c>
      <c r="C66" s="1223" t="s">
        <v>1017</v>
      </c>
    </row>
    <row r="69" ht="19.5" customHeight="1">
      <c r="B69" s="1152" t="s">
        <v>865</v>
      </c>
    </row>
    <row r="70" spans="2:3" ht="19.5" customHeight="1">
      <c r="B70" s="1222" t="s">
        <v>993</v>
      </c>
      <c r="C70" s="1223" t="s">
        <v>1018</v>
      </c>
    </row>
    <row r="71" spans="2:3" ht="19.5" customHeight="1">
      <c r="B71" s="1222" t="s">
        <v>907</v>
      </c>
      <c r="C71" s="1223" t="s">
        <v>1018</v>
      </c>
    </row>
    <row r="72" spans="2:3" ht="19.5" customHeight="1">
      <c r="B72" s="1222" t="s">
        <v>1019</v>
      </c>
      <c r="C72" s="1223" t="s">
        <v>906</v>
      </c>
    </row>
    <row r="73" spans="2:3" ht="19.5" customHeight="1">
      <c r="B73" s="1222" t="s">
        <v>1020</v>
      </c>
      <c r="C73" s="1223" t="s">
        <v>906</v>
      </c>
    </row>
    <row r="74" spans="2:3" ht="19.5" customHeight="1">
      <c r="B74" s="1222" t="s">
        <v>408</v>
      </c>
      <c r="C74" s="1223" t="s">
        <v>1021</v>
      </c>
    </row>
    <row r="75" spans="2:3" ht="19.5" customHeight="1">
      <c r="B75" s="1222" t="s">
        <v>908</v>
      </c>
      <c r="C75" s="1223" t="s">
        <v>1021</v>
      </c>
    </row>
    <row r="76" spans="2:3" ht="19.5" customHeight="1">
      <c r="B76" s="1224" t="s">
        <v>1022</v>
      </c>
      <c r="C76" s="1223" t="s">
        <v>1021</v>
      </c>
    </row>
    <row r="77" spans="2:3" ht="19.5" customHeight="1">
      <c r="B77" s="1222" t="s">
        <v>1023</v>
      </c>
      <c r="C77" s="1223" t="s">
        <v>1021</v>
      </c>
    </row>
    <row r="78" spans="2:3" ht="19.5" customHeight="1">
      <c r="B78" s="1222" t="s">
        <v>910</v>
      </c>
      <c r="C78" s="1223" t="s">
        <v>1024</v>
      </c>
    </row>
    <row r="79" spans="2:3" ht="19.5" customHeight="1">
      <c r="B79" s="1222" t="s">
        <v>911</v>
      </c>
      <c r="C79" s="1223" t="s">
        <v>1025</v>
      </c>
    </row>
    <row r="80" spans="2:3" ht="19.5" customHeight="1">
      <c r="B80" s="1222" t="s">
        <v>910</v>
      </c>
      <c r="C80" s="1223" t="s">
        <v>1026</v>
      </c>
    </row>
    <row r="81" spans="2:3" ht="19.5" customHeight="1">
      <c r="B81" s="1222" t="s">
        <v>911</v>
      </c>
      <c r="C81" s="1223" t="s">
        <v>1025</v>
      </c>
    </row>
    <row r="82" spans="2:3" ht="19.5" customHeight="1">
      <c r="B82" s="1154"/>
      <c r="C82" s="1155"/>
    </row>
    <row r="84" ht="19.5" customHeight="1">
      <c r="B84" s="1156" t="s">
        <v>866</v>
      </c>
    </row>
    <row r="85" spans="2:3" ht="19.5" customHeight="1">
      <c r="B85" s="1222" t="s">
        <v>993</v>
      </c>
      <c r="C85" s="1223" t="s">
        <v>909</v>
      </c>
    </row>
    <row r="86" spans="2:3" ht="19.5" customHeight="1">
      <c r="B86" s="1222" t="s">
        <v>907</v>
      </c>
      <c r="C86" s="1223" t="s">
        <v>909</v>
      </c>
    </row>
    <row r="87" spans="2:3" ht="19.5" customHeight="1">
      <c r="B87" s="1222" t="s">
        <v>1027</v>
      </c>
      <c r="C87" s="1223" t="s">
        <v>912</v>
      </c>
    </row>
    <row r="88" spans="2:3" ht="19.5" customHeight="1">
      <c r="B88" s="1222" t="s">
        <v>1028</v>
      </c>
      <c r="C88" s="1223" t="s">
        <v>912</v>
      </c>
    </row>
    <row r="89" spans="2:3" ht="19.5" customHeight="1">
      <c r="B89" s="1222" t="s">
        <v>1029</v>
      </c>
      <c r="C89" s="1223" t="s">
        <v>1030</v>
      </c>
    </row>
  </sheetData>
  <sheetProtection/>
  <mergeCells count="1">
    <mergeCell ref="B3:C3"/>
  </mergeCells>
  <hyperlinks>
    <hyperlink ref="B5" location="Summary!B10" display="CORPORATE"/>
    <hyperlink ref="B11:C11" location="'Financial highlights (p9)'!B2" display="Financial Highlights"/>
    <hyperlink ref="B12:C12" location="'Market environment (p9)'!B2" display="Market Environment"/>
    <hyperlink ref="B13:C13" location="'Op. High. by quarter (p10-11)'!B2" display="Operational Highlights by quarter"/>
    <hyperlink ref="B14:C14" location="'Fin. High. quarter (p10-11)'!B2" display="Financial Highlights by quarter"/>
    <hyperlink ref="B15:C15" location="'Market envir. price (p10-11)'!B2" display="Market Environment and Price Realizations"/>
    <hyperlink ref="B16:C16" location="'Consol. stat. income (p12)'!B2" display="Consolidated statement of income"/>
    <hyperlink ref="B17:C17" location="'Sales (p13)'!B2" display="Sales"/>
    <hyperlink ref="B18:C18" location="'Deprec. depl. &amp; amortiz. (p13)'!B2" display="Depreciation, depletion &amp; amortization of tangible assets and mineral interest by business segment"/>
    <hyperlink ref="B19:C19" location="'Equity in income (loss) (p13)'!B2" display="Equity in income/(loss of affiliates by business segment)"/>
    <hyperlink ref="B20:C20" location="'Income taxes (p13)'!B2" display="Income taxes"/>
    <hyperlink ref="B21:C21" location="'Adj. items op. income (p14)'!B2" display="Adjustment items to operating income by business segment"/>
    <hyperlink ref="B22:C22" location="'Adj. items net income (p15)'!B2" display="Adjustment items to net income by business segment"/>
    <hyperlink ref="B23:C23" location="'Cons. balance sheet in (p16)'!B2" display="Consolidated balance sheet"/>
    <hyperlink ref="B24:C24" location="'Net tangible &amp; intangible (p17)'!B2" display="Net tangible &amp; intangible assets by business segment"/>
    <hyperlink ref="B25:C25" location="'Property, plant &amp; equip. (p17)'!B2" display="Property, plant &amp; equipment"/>
    <hyperlink ref="B26:C26" location="'Non-current debt (p18)'!B2" display="Non-current debt analysis"/>
    <hyperlink ref="B27:C27" location="'Consolidated Equity (p19)'!B2" display="Consolidated statement of changes in shareholders’ equity - Group share"/>
    <hyperlink ref="B28:C28" location="'Net-debt-to-equity ratio (p20)'!B2" display="Net-debt-to-equity ratio"/>
    <hyperlink ref="B29:C29" location="'Capital replacement cost (p20)'!B2" display="Capital employed based on replacement cost by business segment"/>
    <hyperlink ref="B30:C30" location="'Capital employed (p20)'!B2" display="Capital employed"/>
    <hyperlink ref="B31:C31" location="'ROACE by bs (p21)'!B2" display="ROACE by business segment"/>
    <hyperlink ref="B32:C32" location="'Conso stat. cash flows (p22)'!B2" display="Consolidated statement of cash flow"/>
    <hyperlink ref="B33:C33" location="'Cash flows from op. (p23) '!B2" display="Cash flow from operating activities"/>
    <hyperlink ref="B34:C34" location="'Capital Expenditures (p24)'!B2" display="Capital Expenditures"/>
    <hyperlink ref="B35:C35" location="'Divestments by bs (p24)'!B2" display="Divestments by business segment"/>
    <hyperlink ref="B36:C36" location="'Share information (p26)'!B2" display="Share information"/>
    <hyperlink ref="B37:C37" location="'Payroll (p27)'!B2" display="Payroll"/>
    <hyperlink ref="B38:C38" location="'Number of employees (p27)'!B2" display="Number of employees"/>
    <hyperlink ref="B42:C42" location="'Financial highlights (p31)'!B2" display="Financial highlights"/>
    <hyperlink ref="B43:C43" location="'Production (p31)'!B2" display="Production"/>
    <hyperlink ref="B44:C44" location="'Proved reserves (p31)'!B2" display="Proved reserves"/>
    <hyperlink ref="B45:C45" location="'Key op. ratios Group (p32)'!B2" display="Key operating ratios on proved reserves - Group"/>
    <hyperlink ref="B46:C46" location="'Key op. ratios subs. (p32)'!B2" display="Key operating ratios on proved reserves - consolidated subsidiaries"/>
    <hyperlink ref="B47:C47" location="'Comb. liquids gas prod. (p33)'!B2" display="Combined liquids and gas production"/>
    <hyperlink ref="B48:C48" location="'Liquids prod. (p34)'!B2" display="Liquids production"/>
    <hyperlink ref="B49:C49" location="'Gas prod. (p35)'!B2" display="Gas production"/>
    <hyperlink ref="B50:C50" location="'Changes oil bitum. gas (p36-39)'!B2" display="Changes in oil, bitumen and gas reserves"/>
    <hyperlink ref="B51:C51" location="'Changes oil res. (p40-43)'!B2" display="Changes in oil reserves"/>
    <hyperlink ref="B52:C52" location="'Changes bitum. res. (p44)'!B2" display="Changes bitum reserves"/>
    <hyperlink ref="B53:C53" location="'Changes gas res. (p45-48)'!B2" display="Changes gas reserves"/>
    <hyperlink ref="B54:C54" location="'Results op. activities (p49-50)'!B2" display="Results of operations for oil and gas producing activities"/>
    <hyperlink ref="B55:C55" location="'Cost incurred (p51)'!B2" display="Cost incurred"/>
    <hyperlink ref="B56:C56" location="'Capitalized cost (p52-53)'!B2" display="Capitalized cost"/>
    <hyperlink ref="B57:C57" location="'Net cash flows (p54-55)'!B2" display="Standardized measure of discounted future net cash flows (excluding transportation)"/>
    <hyperlink ref="B58:C58" location="'Changes net cash flows (p56)'!B2" display="Changes in the standardized measure of discounted future net cash flows"/>
    <hyperlink ref="B59:C59" location="'Oil Gas Acreage (p57)'!B2" display="Oil Gas Acreage"/>
    <hyperlink ref="B60:C60" location="'Nb. prod. wells (p58)'!B2" display="Number of productive wells"/>
    <hyperlink ref="B61:C61" location="'Nb.prod.dry.wells drilled (p59)'!B2" display="Number of net productive and dry wells drilled"/>
    <hyperlink ref="B62:C62" location="'Explo.Devpt.wells (p60)'!B2" display="wells in the process of being drilled (including wells temporarily suspended)"/>
    <hyperlink ref="B63:C63" location="'LNG sales (p61)'!B2" display="Liquefied Natural Gas (LNG sales)"/>
    <hyperlink ref="B64:C64" location="'Interests pipelines (p65)'!B2" display="Interests pipelines"/>
    <hyperlink ref="B65:C65" location="'Pipeline gas sales (p66)'!B2" display="Pipeline gas sales"/>
    <hyperlink ref="B66:C66" location="'Power gen. facilities (p66)'!B2" display="Power generation facilities"/>
    <hyperlink ref="B70:C70" location="'Financial highlights (p107)'!B2" display="Financial highlights"/>
    <hyperlink ref="B71:C71" location="'Operational highlights (p107)'!B2" display="Operational highlights"/>
    <hyperlink ref="B72:C72" location="'Refinery capacity (p111)'!B2" display="Refinery capacity (Group share)"/>
    <hyperlink ref="B73:C73" location="'Distillation capacity (p111)'!B2" display="Distillation capacity (Group share)"/>
    <hyperlink ref="B74:C74" location="'Refinery throughput (p112)'!B2" display="Refinery throughput"/>
    <hyperlink ref="B75:C75" location="'Utiliz. rate feedstocks (p112)'!B2" display="Utilization rate (based on crude and other feedstocks)"/>
    <hyperlink ref="B76:C76" location="'Utiliz. rate crude (p112)'!B2" display="Utilization rate (based on crude only)"/>
    <hyperlink ref="B77:C77" location="'Production levels (p112)'!B2" display="Production levels"/>
    <hyperlink ref="B78:C78" location="'Sales by geo. area (p113)'!B2" display="Sales by geographic area"/>
    <hyperlink ref="B79:C79" location="'Sales by activity (p 114)'!B2" display="Sales by activity"/>
    <hyperlink ref="B80:C80" location="'Sales by geo. area (p114)'!B2" display="Sales by geographic area"/>
    <hyperlink ref="B81:C81" location="'Sales by activity (p114)'!B2" display="Sales by activity"/>
    <hyperlink ref="B85:C85" location="'﻿Financial highlights (p117)'!B2" display="Financial highlights"/>
    <hyperlink ref="B86:C86" location="'Operational highlights (p117)'!B2" display="Operational highlights"/>
    <hyperlink ref="B87:C87" location="'Petrol sales by area (p121)'!B2" display="Petroleum product sales by area"/>
    <hyperlink ref="B88:C88" location="'Petrol. sales by product (p121)'!B2" display="Petroleum product sales by product"/>
    <hyperlink ref="B89:C89" location="'Service-Stations (p122)'!B2" display="Service-Stations"/>
    <hyperlink ref="B8" location="Summary!B84" display="MARKETING &amp; SERVICES"/>
    <hyperlink ref="B7" location="Summary!B69" display="REFINING &amp; CHEMICALS"/>
    <hyperlink ref="B6" location="Summary!B41" display="UPSTREAM"/>
  </hyperlinks>
  <printOptions/>
  <pageMargins left="0.25" right="0.25" top="0.75" bottom="0.75" header="0.3" footer="0.3"/>
  <pageSetup fitToHeight="0" fitToWidth="1" horizontalDpi="600" verticalDpi="600" orientation="portrait" paperSize="8" r:id="rId2"/>
  <drawing r:id="rId1"/>
</worksheet>
</file>

<file path=xl/worksheets/sheet10.xml><?xml version="1.0" encoding="utf-8"?>
<worksheet xmlns="http://schemas.openxmlformats.org/spreadsheetml/2006/main" xmlns:r="http://schemas.openxmlformats.org/officeDocument/2006/relationships">
  <sheetPr>
    <tabColor theme="4"/>
    <pageSetUpPr fitToPage="1"/>
  </sheetPr>
  <dimension ref="B2:K13"/>
  <sheetViews>
    <sheetView showGridLines="0" zoomScale="130" zoomScaleNormal="130" zoomScalePageLayoutView="150" workbookViewId="0" topLeftCell="A1">
      <selection activeCell="B2" sqref="B2:K2"/>
    </sheetView>
  </sheetViews>
  <sheetFormatPr defaultColWidth="11.00390625" defaultRowHeight="19.5" customHeight="1"/>
  <cols>
    <col min="1" max="1" width="5.50390625" style="0" customWidth="1"/>
    <col min="2" max="2" width="26.125" style="0" customWidth="1"/>
    <col min="3" max="15" width="10.50390625" style="0" customWidth="1"/>
  </cols>
  <sheetData>
    <row r="2" spans="2:11" ht="19.5" customHeight="1">
      <c r="B2" s="1247" t="str">
        <f>UPPER("Depreciation, depletion &amp; amortization of tangible assets and mineral interest by business segment")</f>
        <v>DEPRECIATION, DEPLETION &amp; AMORTIZATION OF TANGIBLE ASSETS AND MINERAL INTEREST BY BUSINESS SEGMENT</v>
      </c>
      <c r="C2" s="1247"/>
      <c r="D2" s="1247"/>
      <c r="E2" s="1247"/>
      <c r="F2" s="1247"/>
      <c r="G2" s="1247"/>
      <c r="H2" s="1247"/>
      <c r="I2" s="1247"/>
      <c r="J2" s="1247"/>
      <c r="K2" s="1247"/>
    </row>
    <row r="3" spans="2:4" ht="19.5" customHeight="1">
      <c r="B3" s="63"/>
      <c r="C3" s="285"/>
      <c r="D3" s="63"/>
    </row>
    <row r="4" spans="2:6" ht="19.5" customHeight="1">
      <c r="B4" s="64" t="s">
        <v>56</v>
      </c>
      <c r="C4" s="395"/>
      <c r="D4" s="395"/>
      <c r="E4" s="395"/>
      <c r="F4" s="395"/>
    </row>
    <row r="5" spans="2:7" ht="19.5" customHeight="1">
      <c r="B5" s="66" t="s">
        <v>19</v>
      </c>
      <c r="C5" s="3" t="s">
        <v>218</v>
      </c>
      <c r="D5" s="67" t="s">
        <v>183</v>
      </c>
      <c r="E5" s="3" t="s">
        <v>0</v>
      </c>
      <c r="F5" s="3" t="s">
        <v>1</v>
      </c>
      <c r="G5" s="3" t="s">
        <v>165</v>
      </c>
    </row>
    <row r="6" spans="2:7" ht="19.5" customHeight="1">
      <c r="B6" s="21" t="s">
        <v>16</v>
      </c>
      <c r="C6" s="476">
        <v>-15938</v>
      </c>
      <c r="D6" s="303">
        <v>-9484</v>
      </c>
      <c r="E6" s="71">
        <v>-9555</v>
      </c>
      <c r="F6" s="72">
        <v>-7014</v>
      </c>
      <c r="G6" s="72">
        <v>-7086</v>
      </c>
    </row>
    <row r="7" spans="2:7" ht="19.5" customHeight="1">
      <c r="B7" s="21" t="s">
        <v>176</v>
      </c>
      <c r="C7" s="476">
        <v>-2901</v>
      </c>
      <c r="D7" s="303">
        <v>-1736</v>
      </c>
      <c r="E7" s="71">
        <v>-1856</v>
      </c>
      <c r="F7" s="72">
        <v>-2695</v>
      </c>
      <c r="G7" s="72">
        <v>-3355</v>
      </c>
    </row>
    <row r="8" spans="2:7" ht="19.5" customHeight="1">
      <c r="B8" s="21" t="s">
        <v>177</v>
      </c>
      <c r="C8" s="476">
        <v>-781</v>
      </c>
      <c r="D8" s="303">
        <v>-733</v>
      </c>
      <c r="E8" s="71">
        <v>-780</v>
      </c>
      <c r="F8" s="72">
        <v>-690</v>
      </c>
      <c r="G8" s="72">
        <v>-671</v>
      </c>
    </row>
    <row r="9" spans="2:7" ht="19.5" customHeight="1">
      <c r="B9" s="52" t="s">
        <v>46</v>
      </c>
      <c r="C9" s="480">
        <v>-36</v>
      </c>
      <c r="D9" s="304">
        <v>-41</v>
      </c>
      <c r="E9" s="75">
        <v>-46</v>
      </c>
      <c r="F9" s="76">
        <v>-49</v>
      </c>
      <c r="G9" s="76">
        <v>-52</v>
      </c>
    </row>
    <row r="10" spans="2:7" ht="19.5" customHeight="1">
      <c r="B10" s="68" t="s">
        <v>47</v>
      </c>
      <c r="C10" s="484">
        <v>-19656</v>
      </c>
      <c r="D10" s="78">
        <v>-11994</v>
      </c>
      <c r="E10" s="78">
        <v>-12237</v>
      </c>
      <c r="F10" s="78">
        <v>-10448</v>
      </c>
      <c r="G10" s="436">
        <v>-11164</v>
      </c>
    </row>
    <row r="12" spans="2:11" ht="13.5" customHeight="1">
      <c r="B12" s="1250"/>
      <c r="C12" s="1250"/>
      <c r="D12" s="1250"/>
      <c r="E12" s="1250"/>
      <c r="F12" s="1250"/>
      <c r="G12" s="1250"/>
      <c r="H12" s="1250"/>
      <c r="I12" s="1250"/>
      <c r="J12" s="1250"/>
      <c r="K12" s="1250"/>
    </row>
    <row r="13" spans="2:3" ht="13.5" customHeight="1">
      <c r="B13" s="8"/>
      <c r="C13" s="284"/>
    </row>
  </sheetData>
  <sheetProtection/>
  <mergeCells count="2">
    <mergeCell ref="B2:K2"/>
    <mergeCell ref="B12:K12"/>
  </mergeCells>
  <printOptions/>
  <pageMargins left="0.7500000000000001" right="0.7500000000000001" top="1" bottom="1" header="0.5" footer="0.5"/>
  <pageSetup fitToHeight="1" fitToWidth="1" horizontalDpi="600" verticalDpi="600" orientation="portrait" paperSize="9" scale="65"/>
  <drawing r:id="rId1"/>
</worksheet>
</file>

<file path=xl/worksheets/sheet11.xml><?xml version="1.0" encoding="utf-8"?>
<worksheet xmlns="http://schemas.openxmlformats.org/spreadsheetml/2006/main" xmlns:r="http://schemas.openxmlformats.org/officeDocument/2006/relationships">
  <sheetPr>
    <tabColor theme="4"/>
    <pageSetUpPr fitToPage="1"/>
  </sheetPr>
  <dimension ref="B2:G13"/>
  <sheetViews>
    <sheetView showGridLines="0" zoomScale="150" zoomScaleNormal="150" zoomScalePageLayoutView="150" workbookViewId="0" topLeftCell="A1">
      <selection activeCell="B2" sqref="B2:F2"/>
    </sheetView>
  </sheetViews>
  <sheetFormatPr defaultColWidth="11.00390625" defaultRowHeight="19.5" customHeight="1"/>
  <cols>
    <col min="1" max="1" width="5.50390625" style="0" customWidth="1"/>
    <col min="2" max="2" width="26.125" style="0" customWidth="1"/>
    <col min="3" max="14" width="10.50390625" style="0" customWidth="1"/>
  </cols>
  <sheetData>
    <row r="2" spans="2:6" ht="19.5" customHeight="1">
      <c r="B2" s="1247" t="str">
        <f>UPPER("Equity in income/(loss) of affiliates by business segment")</f>
        <v>EQUITY IN INCOME/(LOSS) OF AFFILIATES BY BUSINESS SEGMENT</v>
      </c>
      <c r="C2" s="1247"/>
      <c r="D2" s="1247"/>
      <c r="E2" s="1247"/>
      <c r="F2" s="1247"/>
    </row>
    <row r="3" spans="2:3" ht="19.5" customHeight="1">
      <c r="B3" s="1"/>
      <c r="C3" s="283"/>
    </row>
    <row r="4" spans="2:6" ht="19.5" customHeight="1">
      <c r="B4" s="64" t="s">
        <v>56</v>
      </c>
      <c r="C4" s="395"/>
      <c r="D4" s="395"/>
      <c r="E4" s="395"/>
      <c r="F4" s="395"/>
    </row>
    <row r="5" spans="2:7" ht="19.5" customHeight="1">
      <c r="B5" s="66" t="s">
        <v>19</v>
      </c>
      <c r="C5" s="67" t="s">
        <v>218</v>
      </c>
      <c r="D5" s="67" t="s">
        <v>183</v>
      </c>
      <c r="E5" s="67" t="s">
        <v>0</v>
      </c>
      <c r="F5" s="67" t="s">
        <v>1</v>
      </c>
      <c r="G5" s="67" t="s">
        <v>165</v>
      </c>
    </row>
    <row r="6" spans="2:7" ht="19.5" customHeight="1">
      <c r="B6" s="21" t="s">
        <v>16</v>
      </c>
      <c r="C6" s="476">
        <v>2509</v>
      </c>
      <c r="D6" s="303">
        <v>2889</v>
      </c>
      <c r="E6" s="71">
        <v>2385</v>
      </c>
      <c r="F6" s="72">
        <v>2372</v>
      </c>
      <c r="G6" s="72">
        <v>1594</v>
      </c>
    </row>
    <row r="7" spans="2:7" ht="19.5" customHeight="1">
      <c r="B7" s="21" t="s">
        <v>176</v>
      </c>
      <c r="C7" s="476">
        <v>315</v>
      </c>
      <c r="D7" s="303">
        <v>500</v>
      </c>
      <c r="E7" s="71">
        <v>312</v>
      </c>
      <c r="F7" s="72">
        <v>411</v>
      </c>
      <c r="G7" s="72">
        <v>563</v>
      </c>
    </row>
    <row r="8" spans="2:7" ht="19.5" customHeight="1">
      <c r="B8" s="21" t="s">
        <v>177</v>
      </c>
      <c r="C8" s="476">
        <v>-162</v>
      </c>
      <c r="D8" s="303">
        <v>26</v>
      </c>
      <c r="E8" s="71">
        <v>-115</v>
      </c>
      <c r="F8" s="72">
        <v>-104</v>
      </c>
      <c r="G8" s="72">
        <v>156</v>
      </c>
    </row>
    <row r="9" spans="2:7" ht="19.5" customHeight="1">
      <c r="B9" s="52" t="s">
        <v>46</v>
      </c>
      <c r="C9" s="480" t="s">
        <v>20</v>
      </c>
      <c r="D9" s="304" t="s">
        <v>20</v>
      </c>
      <c r="E9" s="75" t="s">
        <v>20</v>
      </c>
      <c r="F9" s="76">
        <v>1</v>
      </c>
      <c r="G9" s="76">
        <v>276</v>
      </c>
    </row>
    <row r="10" spans="2:7" ht="19.5" customHeight="1">
      <c r="B10" s="62" t="s">
        <v>47</v>
      </c>
      <c r="C10" s="84">
        <v>2662</v>
      </c>
      <c r="D10" s="78">
        <v>3415</v>
      </c>
      <c r="E10" s="78">
        <v>2582</v>
      </c>
      <c r="F10" s="78">
        <v>2680</v>
      </c>
      <c r="G10" s="78">
        <v>2589</v>
      </c>
    </row>
    <row r="12" spans="2:6" ht="13.5" customHeight="1">
      <c r="B12" s="1250"/>
      <c r="C12" s="1250"/>
      <c r="D12" s="1250"/>
      <c r="E12" s="1250"/>
      <c r="F12" s="1250"/>
    </row>
    <row r="13" spans="2:3" ht="13.5" customHeight="1">
      <c r="B13" s="8"/>
      <c r="C13" s="284"/>
    </row>
  </sheetData>
  <sheetProtection/>
  <mergeCells count="2">
    <mergeCell ref="B2:F2"/>
    <mergeCell ref="B12:F12"/>
  </mergeCells>
  <printOptions/>
  <pageMargins left="0.75" right="0.75" top="1" bottom="1" header="0.5" footer="0.5"/>
  <pageSetup fitToHeight="1" fitToWidth="1" horizontalDpi="600" verticalDpi="600" orientation="portrait" paperSize="9"/>
  <drawing r:id="rId1"/>
</worksheet>
</file>

<file path=xl/worksheets/sheet12.xml><?xml version="1.0" encoding="utf-8"?>
<worksheet xmlns="http://schemas.openxmlformats.org/spreadsheetml/2006/main" xmlns:r="http://schemas.openxmlformats.org/officeDocument/2006/relationships">
  <sheetPr>
    <tabColor theme="4"/>
    <pageSetUpPr fitToPage="1"/>
  </sheetPr>
  <dimension ref="B2:M10"/>
  <sheetViews>
    <sheetView showGridLines="0" zoomScale="150" zoomScaleNormal="150" zoomScalePageLayoutView="150" workbookViewId="0" topLeftCell="A1">
      <selection activeCell="B2" sqref="B2:M2"/>
    </sheetView>
  </sheetViews>
  <sheetFormatPr defaultColWidth="5.50390625" defaultRowHeight="19.5" customHeight="1"/>
  <cols>
    <col min="1" max="1" width="5.50390625" style="0" customWidth="1"/>
    <col min="2" max="2" width="26.125" style="0" customWidth="1"/>
    <col min="3" max="13" width="10.50390625" style="0" customWidth="1"/>
  </cols>
  <sheetData>
    <row r="2" spans="2:13" ht="19.5" customHeight="1">
      <c r="B2" s="1247" t="s">
        <v>250</v>
      </c>
      <c r="C2" s="1247"/>
      <c r="D2" s="1247"/>
      <c r="E2" s="1247"/>
      <c r="F2" s="1247"/>
      <c r="G2" s="1247"/>
      <c r="H2" s="1247"/>
      <c r="I2" s="1247"/>
      <c r="J2" s="1247"/>
      <c r="K2" s="1247"/>
      <c r="L2" s="1247"/>
      <c r="M2" s="1247"/>
    </row>
    <row r="3" spans="2:3" ht="19.5" customHeight="1">
      <c r="B3" s="1"/>
      <c r="C3" s="283"/>
    </row>
    <row r="4" spans="2:13" ht="19.5" customHeight="1">
      <c r="B4" s="10"/>
      <c r="C4" s="1252"/>
      <c r="D4" s="1252"/>
      <c r="E4" s="1252"/>
      <c r="F4" s="1252"/>
      <c r="G4" s="1252"/>
      <c r="H4" s="1252"/>
      <c r="I4" s="1252"/>
      <c r="J4" s="1252"/>
      <c r="K4" s="1252"/>
      <c r="L4" s="1252"/>
      <c r="M4" s="397"/>
    </row>
    <row r="5" spans="2:6" ht="19.5" customHeight="1">
      <c r="B5" s="66" t="s">
        <v>19</v>
      </c>
      <c r="C5" s="4">
        <v>2014</v>
      </c>
      <c r="D5" s="4">
        <v>2013</v>
      </c>
      <c r="E5" s="4">
        <v>2012</v>
      </c>
      <c r="F5" s="4">
        <v>2011</v>
      </c>
    </row>
    <row r="6" spans="2:6" ht="19.5" customHeight="1">
      <c r="B6" s="21" t="s">
        <v>57</v>
      </c>
      <c r="C6" s="476">
        <v>-10904</v>
      </c>
      <c r="D6" s="303">
        <v>-13607</v>
      </c>
      <c r="E6" s="71">
        <v>-15970</v>
      </c>
      <c r="F6" s="72">
        <v>-17392</v>
      </c>
    </row>
    <row r="7" spans="2:6" ht="19.5" customHeight="1">
      <c r="B7" s="52" t="s">
        <v>58</v>
      </c>
      <c r="C7" s="485">
        <v>2290</v>
      </c>
      <c r="D7" s="419">
        <v>-1160</v>
      </c>
      <c r="E7" s="75">
        <v>-777</v>
      </c>
      <c r="F7" s="76">
        <v>-2222</v>
      </c>
    </row>
    <row r="8" spans="2:6" ht="19.5" customHeight="1">
      <c r="B8" s="248" t="s">
        <v>40</v>
      </c>
      <c r="C8" s="486">
        <v>-8614</v>
      </c>
      <c r="D8" s="418">
        <v>-14767</v>
      </c>
      <c r="E8" s="348">
        <v>-16747</v>
      </c>
      <c r="F8" s="348">
        <v>-19614</v>
      </c>
    </row>
    <row r="10" spans="2:13" ht="19.5" customHeight="1">
      <c r="B10" s="1250"/>
      <c r="C10" s="1250"/>
      <c r="D10" s="1250"/>
      <c r="E10" s="1250"/>
      <c r="F10" s="1250"/>
      <c r="G10" s="1250"/>
      <c r="H10" s="1250"/>
      <c r="I10" s="1250"/>
      <c r="J10" s="1250"/>
      <c r="K10" s="1250"/>
      <c r="L10" s="1250"/>
      <c r="M10" s="1250"/>
    </row>
  </sheetData>
  <sheetProtection/>
  <mergeCells count="3">
    <mergeCell ref="B2:M2"/>
    <mergeCell ref="B10:M10"/>
    <mergeCell ref="C4:L4"/>
  </mergeCells>
  <printOptions/>
  <pageMargins left="0.7480314960629921" right="0.7480314960629921" top="0.984251968503937" bottom="0.984251968503937" header="0.5118110236220472" footer="0.5118110236220472"/>
  <pageSetup fitToHeight="1" fitToWidth="1" horizontalDpi="600" verticalDpi="600" orientation="landscape" paperSize="9" scale="76"/>
  <drawing r:id="rId1"/>
</worksheet>
</file>

<file path=xl/worksheets/sheet13.xml><?xml version="1.0" encoding="utf-8"?>
<worksheet xmlns="http://schemas.openxmlformats.org/spreadsheetml/2006/main" xmlns:r="http://schemas.openxmlformats.org/officeDocument/2006/relationships">
  <sheetPr>
    <tabColor theme="4"/>
  </sheetPr>
  <dimension ref="B2:G39"/>
  <sheetViews>
    <sheetView showGridLines="0" zoomScale="150" zoomScaleNormal="150" zoomScalePageLayoutView="150" workbookViewId="0" topLeftCell="A1">
      <selection activeCell="B2" sqref="B2:G2"/>
    </sheetView>
  </sheetViews>
  <sheetFormatPr defaultColWidth="11.00390625" defaultRowHeight="19.5" customHeight="1"/>
  <cols>
    <col min="1" max="1" width="5.50390625" style="0" customWidth="1"/>
    <col min="2" max="2" width="26.125" style="0" customWidth="1"/>
    <col min="3" max="7" width="13.50390625" style="0" customWidth="1"/>
  </cols>
  <sheetData>
    <row r="2" spans="2:7" ht="19.5" customHeight="1">
      <c r="B2" s="1247" t="str">
        <f>UPPER("Adjustment items to operating income by business segment")</f>
        <v>ADJUSTMENT ITEMS TO OPERATING INCOME BY BUSINESS SEGMENT</v>
      </c>
      <c r="C2" s="1247"/>
      <c r="D2" s="1247"/>
      <c r="E2" s="1247"/>
      <c r="F2" s="1247"/>
      <c r="G2" s="1247"/>
    </row>
    <row r="4" spans="2:7" s="12" customFormat="1" ht="31.5" customHeight="1">
      <c r="B4" s="66" t="s">
        <v>19</v>
      </c>
      <c r="C4" s="79" t="s">
        <v>16</v>
      </c>
      <c r="D4" s="79" t="s">
        <v>17</v>
      </c>
      <c r="E4" s="79" t="s">
        <v>18</v>
      </c>
      <c r="F4" s="79" t="s">
        <v>46</v>
      </c>
      <c r="G4" s="79" t="s">
        <v>47</v>
      </c>
    </row>
    <row r="5" spans="2:7" ht="19.5" customHeight="1">
      <c r="B5" s="51" t="s">
        <v>219</v>
      </c>
      <c r="C5" s="69"/>
      <c r="D5" s="69"/>
      <c r="E5" s="69"/>
      <c r="F5" s="69"/>
      <c r="G5" s="80"/>
    </row>
    <row r="6" spans="2:7" ht="19.5" customHeight="1">
      <c r="B6" s="21" t="s">
        <v>60</v>
      </c>
      <c r="C6" s="69" t="s">
        <v>20</v>
      </c>
      <c r="D6" s="69">
        <v>-2944</v>
      </c>
      <c r="E6" s="70">
        <v>-525</v>
      </c>
      <c r="F6" s="70" t="s">
        <v>20</v>
      </c>
      <c r="G6" s="81">
        <v>-3469</v>
      </c>
    </row>
    <row r="7" spans="2:7" ht="19.5" customHeight="1">
      <c r="B7" s="21" t="s">
        <v>61</v>
      </c>
      <c r="C7" s="82">
        <v>31</v>
      </c>
      <c r="D7" s="83" t="s">
        <v>20</v>
      </c>
      <c r="E7" s="70" t="s">
        <v>20</v>
      </c>
      <c r="F7" s="70" t="s">
        <v>20</v>
      </c>
      <c r="G7" s="81">
        <v>31</v>
      </c>
    </row>
    <row r="8" spans="2:7" ht="19.5" customHeight="1">
      <c r="B8" s="21" t="s">
        <v>62</v>
      </c>
      <c r="C8" s="82" t="s">
        <v>20</v>
      </c>
      <c r="D8" s="69" t="s">
        <v>20</v>
      </c>
      <c r="E8" s="70" t="s">
        <v>20</v>
      </c>
      <c r="F8" s="70" t="s">
        <v>20</v>
      </c>
      <c r="G8" s="81" t="s">
        <v>20</v>
      </c>
    </row>
    <row r="9" spans="2:7" ht="19.5" customHeight="1">
      <c r="B9" s="21" t="s">
        <v>63</v>
      </c>
      <c r="C9" s="82">
        <v>-6529</v>
      </c>
      <c r="D9" s="69">
        <v>-1450</v>
      </c>
      <c r="E9" s="70" t="s">
        <v>20</v>
      </c>
      <c r="F9" s="70" t="s">
        <v>20</v>
      </c>
      <c r="G9" s="81">
        <v>-7979</v>
      </c>
    </row>
    <row r="10" spans="2:7" ht="19.5" customHeight="1">
      <c r="B10" s="52" t="s">
        <v>107</v>
      </c>
      <c r="C10" s="73">
        <v>-164</v>
      </c>
      <c r="D10" s="73">
        <v>-36</v>
      </c>
      <c r="E10" s="74">
        <v>-26</v>
      </c>
      <c r="F10" s="74" t="s">
        <v>20</v>
      </c>
      <c r="G10" s="81">
        <v>-226</v>
      </c>
    </row>
    <row r="11" spans="2:7" ht="19.5" customHeight="1">
      <c r="B11" s="62" t="s">
        <v>47</v>
      </c>
      <c r="C11" s="77">
        <v>-6662</v>
      </c>
      <c r="D11" s="77">
        <v>-4430</v>
      </c>
      <c r="E11" s="77">
        <v>-551</v>
      </c>
      <c r="F11" s="77" t="s">
        <v>20</v>
      </c>
      <c r="G11" s="84">
        <v>-11643</v>
      </c>
    </row>
    <row r="12" spans="2:7" ht="19.5" customHeight="1">
      <c r="B12" s="51" t="s">
        <v>59</v>
      </c>
      <c r="C12" s="85"/>
      <c r="D12" s="85"/>
      <c r="E12" s="85"/>
      <c r="F12" s="85"/>
      <c r="G12" s="86"/>
    </row>
    <row r="13" spans="2:7" ht="19.5" customHeight="1">
      <c r="B13" s="21" t="s">
        <v>60</v>
      </c>
      <c r="C13" s="27" t="s">
        <v>20</v>
      </c>
      <c r="D13" s="85">
        <v>-978</v>
      </c>
      <c r="E13" s="71">
        <v>-87</v>
      </c>
      <c r="F13" s="27" t="s">
        <v>20</v>
      </c>
      <c r="G13" s="87">
        <v>-1065</v>
      </c>
    </row>
    <row r="14" spans="2:7" ht="19.5" customHeight="1">
      <c r="B14" s="21" t="s">
        <v>61</v>
      </c>
      <c r="C14" s="88">
        <v>-74</v>
      </c>
      <c r="D14" s="27" t="s">
        <v>20</v>
      </c>
      <c r="E14" s="27" t="s">
        <v>20</v>
      </c>
      <c r="F14" s="27" t="s">
        <v>20</v>
      </c>
      <c r="G14" s="87">
        <v>-74</v>
      </c>
    </row>
    <row r="15" spans="2:7" ht="19.5" customHeight="1">
      <c r="B15" s="21" t="s">
        <v>62</v>
      </c>
      <c r="C15" s="27" t="s">
        <v>20</v>
      </c>
      <c r="D15" s="85">
        <v>-373</v>
      </c>
      <c r="E15" s="27">
        <v>-3</v>
      </c>
      <c r="F15" s="27" t="s">
        <v>20</v>
      </c>
      <c r="G15" s="87">
        <v>-376</v>
      </c>
    </row>
    <row r="16" spans="2:7" ht="19.5" customHeight="1">
      <c r="B16" s="21" t="s">
        <v>63</v>
      </c>
      <c r="C16" s="88">
        <v>-855</v>
      </c>
      <c r="D16" s="85">
        <v>-184</v>
      </c>
      <c r="E16" s="71">
        <v>-4</v>
      </c>
      <c r="F16" s="27" t="s">
        <v>20</v>
      </c>
      <c r="G16" s="87">
        <v>-1043</v>
      </c>
    </row>
    <row r="17" spans="2:7" ht="19.5" customHeight="1">
      <c r="B17" s="89" t="s">
        <v>107</v>
      </c>
      <c r="C17" s="90">
        <v>-113</v>
      </c>
      <c r="D17" s="90">
        <v>-54</v>
      </c>
      <c r="E17" s="90">
        <v>-44</v>
      </c>
      <c r="F17" s="90" t="s">
        <v>20</v>
      </c>
      <c r="G17" s="90">
        <v>-211</v>
      </c>
    </row>
    <row r="18" spans="2:7" ht="19.5" customHeight="1">
      <c r="B18" s="91" t="s">
        <v>47</v>
      </c>
      <c r="C18" s="487">
        <v>-1042</v>
      </c>
      <c r="D18" s="110">
        <v>-1589</v>
      </c>
      <c r="E18" s="110">
        <v>-138</v>
      </c>
      <c r="F18" s="110" t="s">
        <v>20</v>
      </c>
      <c r="G18" s="488">
        <v>-2769</v>
      </c>
    </row>
    <row r="19" spans="2:7" ht="19.5" customHeight="1">
      <c r="B19" s="51" t="s">
        <v>64</v>
      </c>
      <c r="C19" s="361"/>
      <c r="D19" s="361"/>
      <c r="E19" s="361"/>
      <c r="F19" s="361"/>
      <c r="G19" s="361"/>
    </row>
    <row r="20" spans="2:7" ht="19.5" customHeight="1">
      <c r="B20" s="362" t="s">
        <v>60</v>
      </c>
      <c r="C20" s="363" t="s">
        <v>20</v>
      </c>
      <c r="D20" s="363">
        <v>-230</v>
      </c>
      <c r="E20" s="364">
        <v>-71</v>
      </c>
      <c r="F20" s="364" t="s">
        <v>20</v>
      </c>
      <c r="G20" s="361">
        <v>-301</v>
      </c>
    </row>
    <row r="21" spans="2:7" ht="19.5" customHeight="1">
      <c r="B21" s="362" t="s">
        <v>61</v>
      </c>
      <c r="C21" s="363">
        <v>-12</v>
      </c>
      <c r="D21" s="363" t="s">
        <v>20</v>
      </c>
      <c r="E21" s="363" t="s">
        <v>20</v>
      </c>
      <c r="F21" s="364" t="s">
        <v>20</v>
      </c>
      <c r="G21" s="361">
        <v>-12</v>
      </c>
    </row>
    <row r="22" spans="2:7" ht="19.5" customHeight="1">
      <c r="B22" s="362" t="s">
        <v>62</v>
      </c>
      <c r="C22" s="363" t="s">
        <v>20</v>
      </c>
      <c r="D22" s="363">
        <v>-3</v>
      </c>
      <c r="E22" s="363" t="s">
        <v>20</v>
      </c>
      <c r="F22" s="364" t="s">
        <v>20</v>
      </c>
      <c r="G22" s="361">
        <v>-3</v>
      </c>
    </row>
    <row r="23" spans="2:7" ht="19.5" customHeight="1">
      <c r="B23" s="362" t="s">
        <v>63</v>
      </c>
      <c r="C23" s="363">
        <v>-1538</v>
      </c>
      <c r="D23" s="363">
        <v>-266</v>
      </c>
      <c r="E23" s="363">
        <v>-87</v>
      </c>
      <c r="F23" s="364" t="s">
        <v>20</v>
      </c>
      <c r="G23" s="361">
        <v>-1891</v>
      </c>
    </row>
    <row r="24" spans="2:7" ht="19.5" customHeight="1">
      <c r="B24" s="365" t="s">
        <v>107</v>
      </c>
      <c r="C24" s="366">
        <v>-752</v>
      </c>
      <c r="D24" s="366">
        <v>-24</v>
      </c>
      <c r="E24" s="367">
        <v>-223</v>
      </c>
      <c r="F24" s="367">
        <v>-115</v>
      </c>
      <c r="G24" s="368">
        <v>-1114</v>
      </c>
    </row>
    <row r="25" spans="2:7" ht="19.5" customHeight="1">
      <c r="B25" s="369" t="s">
        <v>47</v>
      </c>
      <c r="C25" s="489">
        <v>-2302</v>
      </c>
      <c r="D25" s="490">
        <v>-523</v>
      </c>
      <c r="E25" s="490">
        <v>-381</v>
      </c>
      <c r="F25" s="490">
        <v>-115</v>
      </c>
      <c r="G25" s="491">
        <v>-3321</v>
      </c>
    </row>
    <row r="26" spans="2:7" ht="19.5" customHeight="1">
      <c r="B26" s="349" t="s">
        <v>229</v>
      </c>
      <c r="C26" s="350"/>
      <c r="D26" s="350"/>
      <c r="E26" s="350"/>
      <c r="F26" s="350"/>
      <c r="G26" s="351"/>
    </row>
    <row r="27" spans="2:7" ht="19.5" customHeight="1">
      <c r="B27" s="370" t="s">
        <v>60</v>
      </c>
      <c r="C27" s="352" t="s">
        <v>20</v>
      </c>
      <c r="D27" s="350">
        <v>1292</v>
      </c>
      <c r="E27" s="350">
        <v>399</v>
      </c>
      <c r="F27" s="352" t="s">
        <v>20</v>
      </c>
      <c r="G27" s="353">
        <v>1691</v>
      </c>
    </row>
    <row r="28" spans="2:7" ht="19.5" customHeight="1">
      <c r="B28" s="370" t="s">
        <v>61</v>
      </c>
      <c r="C28" s="350">
        <v>62</v>
      </c>
      <c r="D28" s="352" t="s">
        <v>20</v>
      </c>
      <c r="E28" s="352" t="s">
        <v>20</v>
      </c>
      <c r="F28" s="352" t="s">
        <v>20</v>
      </c>
      <c r="G28" s="353">
        <v>62</v>
      </c>
    </row>
    <row r="29" spans="2:7" ht="19.5" customHeight="1">
      <c r="B29" s="370" t="s">
        <v>62</v>
      </c>
      <c r="C29" s="352" t="s">
        <v>20</v>
      </c>
      <c r="D29" s="350" t="s">
        <v>20</v>
      </c>
      <c r="E29" s="352" t="s">
        <v>20</v>
      </c>
      <c r="F29" s="352" t="s">
        <v>20</v>
      </c>
      <c r="G29" s="353" t="s">
        <v>20</v>
      </c>
    </row>
    <row r="30" spans="2:7" ht="19.5" customHeight="1">
      <c r="B30" s="370" t="s">
        <v>63</v>
      </c>
      <c r="C30" s="350">
        <v>-104</v>
      </c>
      <c r="D30" s="350">
        <v>-983</v>
      </c>
      <c r="E30" s="350" t="s">
        <v>20</v>
      </c>
      <c r="F30" s="352" t="s">
        <v>20</v>
      </c>
      <c r="G30" s="353">
        <v>-1087</v>
      </c>
    </row>
    <row r="31" spans="2:7" ht="19.5" customHeight="1">
      <c r="B31" s="371" t="s">
        <v>107</v>
      </c>
      <c r="C31" s="354"/>
      <c r="D31" s="354">
        <v>-104</v>
      </c>
      <c r="E31" s="354">
        <v>-23</v>
      </c>
      <c r="F31" s="354" t="s">
        <v>20</v>
      </c>
      <c r="G31" s="354">
        <v>-127</v>
      </c>
    </row>
    <row r="32" spans="2:7" ht="19.5" customHeight="1">
      <c r="B32" s="372" t="s">
        <v>47</v>
      </c>
      <c r="C32" s="355">
        <v>-42</v>
      </c>
      <c r="D32" s="355">
        <v>205</v>
      </c>
      <c r="E32" s="355">
        <v>376</v>
      </c>
      <c r="F32" s="355" t="s">
        <v>20</v>
      </c>
      <c r="G32" s="356">
        <v>539</v>
      </c>
    </row>
    <row r="33" spans="2:7" ht="19.5" customHeight="1">
      <c r="B33" s="349" t="s">
        <v>230</v>
      </c>
      <c r="C33" s="357"/>
      <c r="D33" s="357"/>
      <c r="E33" s="357"/>
      <c r="F33" s="357"/>
      <c r="G33" s="357"/>
    </row>
    <row r="34" spans="2:7" ht="19.5" customHeight="1">
      <c r="B34" s="370" t="s">
        <v>60</v>
      </c>
      <c r="C34" s="352" t="s">
        <v>20</v>
      </c>
      <c r="D34" s="352">
        <v>1014</v>
      </c>
      <c r="E34" s="352">
        <v>302</v>
      </c>
      <c r="F34" s="352" t="s">
        <v>20</v>
      </c>
      <c r="G34" s="357">
        <v>1316</v>
      </c>
    </row>
    <row r="35" spans="2:7" ht="19.5" customHeight="1">
      <c r="B35" s="370" t="s">
        <v>61</v>
      </c>
      <c r="C35" s="352" t="s">
        <v>20</v>
      </c>
      <c r="D35" s="352" t="s">
        <v>20</v>
      </c>
      <c r="E35" s="352" t="s">
        <v>20</v>
      </c>
      <c r="F35" s="352" t="s">
        <v>20</v>
      </c>
      <c r="G35" s="357" t="s">
        <v>20</v>
      </c>
    </row>
    <row r="36" spans="2:7" ht="19.5" customHeight="1">
      <c r="B36" s="370" t="s">
        <v>62</v>
      </c>
      <c r="C36" s="352" t="s">
        <v>20</v>
      </c>
      <c r="D36" s="352" t="s">
        <v>20</v>
      </c>
      <c r="E36" s="352" t="s">
        <v>20</v>
      </c>
      <c r="F36" s="352" t="s">
        <v>20</v>
      </c>
      <c r="G36" s="357" t="s">
        <v>20</v>
      </c>
    </row>
    <row r="37" spans="2:7" ht="19.5" customHeight="1">
      <c r="B37" s="370" t="s">
        <v>63</v>
      </c>
      <c r="C37" s="352">
        <v>-269</v>
      </c>
      <c r="D37" s="352">
        <v>-1608</v>
      </c>
      <c r="E37" s="352" t="s">
        <v>20</v>
      </c>
      <c r="F37" s="352" t="s">
        <v>20</v>
      </c>
      <c r="G37" s="357">
        <v>-1877</v>
      </c>
    </row>
    <row r="38" spans="2:7" ht="19.5" customHeight="1">
      <c r="B38" s="373" t="s">
        <v>107</v>
      </c>
      <c r="C38" s="358" t="s">
        <v>20</v>
      </c>
      <c r="D38" s="358">
        <v>50</v>
      </c>
      <c r="E38" s="358">
        <v>-21</v>
      </c>
      <c r="F38" s="358" t="s">
        <v>20</v>
      </c>
      <c r="G38" s="359">
        <v>29</v>
      </c>
    </row>
    <row r="39" spans="2:7" ht="19.5" customHeight="1">
      <c r="B39" s="374" t="s">
        <v>47</v>
      </c>
      <c r="C39" s="355">
        <v>-269</v>
      </c>
      <c r="D39" s="355">
        <v>-544</v>
      </c>
      <c r="E39" s="355">
        <v>281</v>
      </c>
      <c r="F39" s="355" t="s">
        <v>20</v>
      </c>
      <c r="G39" s="356">
        <v>-532</v>
      </c>
    </row>
  </sheetData>
  <sheetProtection/>
  <mergeCells count="1">
    <mergeCell ref="B2:G2"/>
  </mergeCells>
  <printOptions/>
  <pageMargins left="0.7500000000000001" right="0.7500000000000001" top="1" bottom="1" header="0.5" footer="0.5"/>
  <pageSetup horizontalDpi="600" verticalDpi="600" orientation="portrait" paperSize="9" scale="72"/>
  <drawing r:id="rId1"/>
</worksheet>
</file>

<file path=xl/worksheets/sheet14.xml><?xml version="1.0" encoding="utf-8"?>
<worksheet xmlns="http://schemas.openxmlformats.org/spreadsheetml/2006/main" xmlns:r="http://schemas.openxmlformats.org/officeDocument/2006/relationships">
  <sheetPr>
    <tabColor theme="4"/>
    <pageSetUpPr fitToPage="1"/>
  </sheetPr>
  <dimension ref="B2:G117"/>
  <sheetViews>
    <sheetView showGridLines="0" zoomScale="150" zoomScaleNormal="150" zoomScalePageLayoutView="150" workbookViewId="0" topLeftCell="A1">
      <selection activeCell="B2" sqref="B2:G2"/>
    </sheetView>
  </sheetViews>
  <sheetFormatPr defaultColWidth="11.00390625" defaultRowHeight="19.5" customHeight="1"/>
  <cols>
    <col min="1" max="1" width="5.50390625" style="0" customWidth="1"/>
    <col min="2" max="2" width="40.875" style="0" customWidth="1"/>
    <col min="3" max="7" width="13.50390625" style="103" customWidth="1"/>
  </cols>
  <sheetData>
    <row r="2" spans="2:7" ht="19.5" customHeight="1">
      <c r="B2" s="1247" t="str">
        <f>UPPER("Adjustment items to net income by business segment")</f>
        <v>ADJUSTMENT ITEMS TO NET INCOME BY BUSINESS SEGMENT</v>
      </c>
      <c r="C2" s="1247"/>
      <c r="D2" s="1247"/>
      <c r="E2" s="1247"/>
      <c r="F2" s="1247"/>
      <c r="G2" s="1247"/>
    </row>
    <row r="4" spans="2:7" ht="33" customHeight="1">
      <c r="B4" s="66" t="s">
        <v>19</v>
      </c>
      <c r="C4" s="98" t="s">
        <v>16</v>
      </c>
      <c r="D4" s="98" t="s">
        <v>17</v>
      </c>
      <c r="E4" s="98" t="s">
        <v>18</v>
      </c>
      <c r="F4" s="98" t="s">
        <v>46</v>
      </c>
      <c r="G4" s="98" t="s">
        <v>47</v>
      </c>
    </row>
    <row r="5" spans="2:7" ht="19.5" customHeight="1">
      <c r="B5" s="51" t="s">
        <v>219</v>
      </c>
      <c r="C5" s="69"/>
      <c r="D5" s="69"/>
      <c r="E5" s="69"/>
      <c r="F5" s="69"/>
      <c r="G5" s="81"/>
    </row>
    <row r="6" spans="2:7" ht="19.5" customHeight="1">
      <c r="B6" s="21" t="s">
        <v>60</v>
      </c>
      <c r="C6" s="69" t="s">
        <v>20</v>
      </c>
      <c r="D6" s="70">
        <v>-2114</v>
      </c>
      <c r="E6" s="70">
        <v>-339</v>
      </c>
      <c r="F6" s="70" t="s">
        <v>20</v>
      </c>
      <c r="G6" s="81">
        <v>-2453</v>
      </c>
    </row>
    <row r="7" spans="2:7" ht="19.5" customHeight="1">
      <c r="B7" s="21" t="s">
        <v>61</v>
      </c>
      <c r="C7" s="82">
        <v>25</v>
      </c>
      <c r="D7" s="70" t="s">
        <v>20</v>
      </c>
      <c r="E7" s="70" t="s">
        <v>20</v>
      </c>
      <c r="F7" s="70" t="s">
        <v>20</v>
      </c>
      <c r="G7" s="81">
        <v>25</v>
      </c>
    </row>
    <row r="8" spans="2:7" ht="19.5" customHeight="1">
      <c r="B8" s="21" t="s">
        <v>62</v>
      </c>
      <c r="C8" s="82" t="s">
        <v>20</v>
      </c>
      <c r="D8" s="70">
        <v>-13</v>
      </c>
      <c r="E8" s="70">
        <v>-7</v>
      </c>
      <c r="F8" s="70" t="s">
        <v>20</v>
      </c>
      <c r="G8" s="81">
        <v>-20</v>
      </c>
    </row>
    <row r="9" spans="2:7" ht="19.5" customHeight="1">
      <c r="B9" s="21" t="s">
        <v>63</v>
      </c>
      <c r="C9" s="82">
        <v>-5514</v>
      </c>
      <c r="D9" s="70">
        <v>-1409</v>
      </c>
      <c r="E9" s="70">
        <v>-140</v>
      </c>
      <c r="F9" s="70" t="s">
        <v>20</v>
      </c>
      <c r="G9" s="81">
        <v>-7063</v>
      </c>
    </row>
    <row r="10" spans="2:7" ht="19.5" customHeight="1">
      <c r="B10" s="21" t="s">
        <v>65</v>
      </c>
      <c r="C10" s="82">
        <v>1314</v>
      </c>
      <c r="D10" s="70">
        <v>-105</v>
      </c>
      <c r="E10" s="70" t="s">
        <v>20</v>
      </c>
      <c r="F10" s="70" t="s">
        <v>20</v>
      </c>
      <c r="G10" s="81">
        <v>1209</v>
      </c>
    </row>
    <row r="11" spans="2:7" ht="19.5" customHeight="1">
      <c r="B11" s="52" t="s">
        <v>107</v>
      </c>
      <c r="C11" s="99">
        <v>-193</v>
      </c>
      <c r="D11" s="74">
        <v>-58</v>
      </c>
      <c r="E11" s="74">
        <v>-40</v>
      </c>
      <c r="F11" s="74" t="s">
        <v>20</v>
      </c>
      <c r="G11" s="81">
        <v>-291</v>
      </c>
    </row>
    <row r="12" spans="2:7" ht="19.5" customHeight="1">
      <c r="B12" s="100" t="s">
        <v>47</v>
      </c>
      <c r="C12" s="101">
        <v>-4368</v>
      </c>
      <c r="D12" s="101">
        <v>-3699</v>
      </c>
      <c r="E12" s="101">
        <v>-526</v>
      </c>
      <c r="F12" s="101" t="s">
        <v>20</v>
      </c>
      <c r="G12" s="101">
        <v>-8593</v>
      </c>
    </row>
    <row r="13" spans="2:7" ht="19.5" customHeight="1">
      <c r="B13" s="51" t="s">
        <v>59</v>
      </c>
      <c r="C13" s="85"/>
      <c r="D13" s="85"/>
      <c r="E13" s="85"/>
      <c r="F13" s="85"/>
      <c r="G13" s="87"/>
    </row>
    <row r="14" spans="2:7" ht="19.5" customHeight="1">
      <c r="B14" s="21" t="s">
        <v>60</v>
      </c>
      <c r="C14" s="27" t="s">
        <v>20</v>
      </c>
      <c r="D14" s="71">
        <v>-656</v>
      </c>
      <c r="E14" s="71">
        <v>-72</v>
      </c>
      <c r="F14" s="27" t="s">
        <v>20</v>
      </c>
      <c r="G14" s="87">
        <v>-728</v>
      </c>
    </row>
    <row r="15" spans="2:7" ht="19.5" customHeight="1">
      <c r="B15" s="21" t="s">
        <v>61</v>
      </c>
      <c r="C15" s="88">
        <v>-58</v>
      </c>
      <c r="D15" s="27" t="s">
        <v>20</v>
      </c>
      <c r="E15" s="27" t="s">
        <v>20</v>
      </c>
      <c r="F15" s="27" t="s">
        <v>20</v>
      </c>
      <c r="G15" s="87">
        <v>-58</v>
      </c>
    </row>
    <row r="16" spans="2:7" ht="19.5" customHeight="1">
      <c r="B16" s="21" t="s">
        <v>62</v>
      </c>
      <c r="C16" s="27" t="s">
        <v>20</v>
      </c>
      <c r="D16" s="71">
        <v>-537</v>
      </c>
      <c r="E16" s="71">
        <v>-30</v>
      </c>
      <c r="F16" s="27" t="s">
        <v>20</v>
      </c>
      <c r="G16" s="87">
        <v>-567</v>
      </c>
    </row>
    <row r="17" spans="2:7" ht="19.5" customHeight="1">
      <c r="B17" s="21" t="s">
        <v>63</v>
      </c>
      <c r="C17" s="88">
        <v>-581</v>
      </c>
      <c r="D17" s="71">
        <v>-183</v>
      </c>
      <c r="E17" s="71">
        <v>-9</v>
      </c>
      <c r="F17" s="71" t="s">
        <v>20</v>
      </c>
      <c r="G17" s="87">
        <v>-773</v>
      </c>
    </row>
    <row r="18" spans="2:7" ht="19.5" customHeight="1">
      <c r="B18" s="21" t="s">
        <v>65</v>
      </c>
      <c r="C18" s="88">
        <v>-58</v>
      </c>
      <c r="D18" s="27">
        <v>-59</v>
      </c>
      <c r="E18" s="27" t="s">
        <v>20</v>
      </c>
      <c r="F18" s="71" t="s">
        <v>20</v>
      </c>
      <c r="G18" s="87">
        <v>-117</v>
      </c>
    </row>
    <row r="19" spans="2:7" ht="19.5" customHeight="1">
      <c r="B19" s="89" t="s">
        <v>107</v>
      </c>
      <c r="C19" s="90">
        <v>-113</v>
      </c>
      <c r="D19" s="90">
        <v>-676</v>
      </c>
      <c r="E19" s="90">
        <v>47</v>
      </c>
      <c r="F19" s="90">
        <v>-79</v>
      </c>
      <c r="G19" s="90">
        <v>-821</v>
      </c>
    </row>
    <row r="20" spans="2:7" ht="19.5" customHeight="1">
      <c r="B20" s="91" t="s">
        <v>47</v>
      </c>
      <c r="C20" s="92">
        <v>-810</v>
      </c>
      <c r="D20" s="93">
        <v>-2111</v>
      </c>
      <c r="E20" s="93">
        <v>-64</v>
      </c>
      <c r="F20" s="93">
        <v>-79</v>
      </c>
      <c r="G20" s="94">
        <v>-3064</v>
      </c>
    </row>
    <row r="21" spans="2:7" ht="19.5" customHeight="1">
      <c r="B21" s="51" t="s">
        <v>64</v>
      </c>
      <c r="C21" s="24"/>
      <c r="D21" s="24"/>
      <c r="E21" s="24"/>
      <c r="F21" s="24"/>
      <c r="G21" s="24"/>
    </row>
    <row r="22" spans="2:7" ht="19.5" customHeight="1">
      <c r="B22" s="21" t="s">
        <v>60</v>
      </c>
      <c r="C22" s="27" t="s">
        <v>20</v>
      </c>
      <c r="D22" s="72">
        <v>-149</v>
      </c>
      <c r="E22" s="72">
        <v>-52</v>
      </c>
      <c r="F22" s="72" t="s">
        <v>20</v>
      </c>
      <c r="G22" s="24">
        <v>-201</v>
      </c>
    </row>
    <row r="23" spans="2:7" ht="19.5" customHeight="1">
      <c r="B23" s="21" t="s">
        <v>61</v>
      </c>
      <c r="C23" s="27">
        <v>-9</v>
      </c>
      <c r="D23" s="72" t="s">
        <v>20</v>
      </c>
      <c r="E23" s="72" t="s">
        <v>20</v>
      </c>
      <c r="F23" s="72" t="s">
        <v>20</v>
      </c>
      <c r="G23" s="24">
        <v>-9</v>
      </c>
    </row>
    <row r="24" spans="2:7" ht="19.5" customHeight="1">
      <c r="B24" s="21" t="s">
        <v>62</v>
      </c>
      <c r="C24" s="27" t="s">
        <v>20</v>
      </c>
      <c r="D24" s="72">
        <v>-31</v>
      </c>
      <c r="E24" s="72">
        <v>-68</v>
      </c>
      <c r="F24" s="72" t="s">
        <v>20</v>
      </c>
      <c r="G24" s="24">
        <v>-99</v>
      </c>
    </row>
    <row r="25" spans="2:7" ht="19.5" customHeight="1">
      <c r="B25" s="21" t="s">
        <v>63</v>
      </c>
      <c r="C25" s="27">
        <v>-985</v>
      </c>
      <c r="D25" s="72">
        <v>-247</v>
      </c>
      <c r="E25" s="72">
        <v>-155</v>
      </c>
      <c r="F25" s="72">
        <v>-39</v>
      </c>
      <c r="G25" s="24">
        <v>-1426</v>
      </c>
    </row>
    <row r="26" spans="2:7" ht="19.5" customHeight="1">
      <c r="B26" s="21" t="s">
        <v>65</v>
      </c>
      <c r="C26" s="27">
        <v>326</v>
      </c>
      <c r="D26" s="72" t="s">
        <v>20</v>
      </c>
      <c r="E26" s="72" t="s">
        <v>20</v>
      </c>
      <c r="F26" s="72">
        <v>438</v>
      </c>
      <c r="G26" s="24">
        <v>764</v>
      </c>
    </row>
    <row r="27" spans="2:7" ht="19.5" customHeight="1">
      <c r="B27" s="52" t="s">
        <v>107</v>
      </c>
      <c r="C27" s="95">
        <v>-491</v>
      </c>
      <c r="D27" s="76">
        <v>-57</v>
      </c>
      <c r="E27" s="76">
        <v>-140</v>
      </c>
      <c r="F27" s="76">
        <v>-465</v>
      </c>
      <c r="G27" s="96">
        <v>-1153</v>
      </c>
    </row>
    <row r="28" spans="2:7" ht="19.5" customHeight="1">
      <c r="B28" s="97" t="s">
        <v>47</v>
      </c>
      <c r="C28" s="92">
        <v>-1159</v>
      </c>
      <c r="D28" s="93">
        <v>-484</v>
      </c>
      <c r="E28" s="93">
        <v>-415</v>
      </c>
      <c r="F28" s="93">
        <v>-66</v>
      </c>
      <c r="G28" s="94">
        <v>-2124</v>
      </c>
    </row>
    <row r="29" spans="2:7" ht="19.5" customHeight="1">
      <c r="B29" s="349" t="s">
        <v>229</v>
      </c>
      <c r="C29" s="350"/>
      <c r="D29" s="350"/>
      <c r="E29" s="350"/>
      <c r="F29" s="350"/>
      <c r="G29" s="353"/>
    </row>
    <row r="30" spans="2:7" ht="19.5" customHeight="1">
      <c r="B30" s="360" t="s">
        <v>60</v>
      </c>
      <c r="C30" s="352" t="s">
        <v>20</v>
      </c>
      <c r="D30" s="350">
        <v>931</v>
      </c>
      <c r="E30" s="350">
        <v>229</v>
      </c>
      <c r="F30" s="352" t="s">
        <v>20</v>
      </c>
      <c r="G30" s="353">
        <v>1160</v>
      </c>
    </row>
    <row r="31" spans="2:7" ht="19.5" customHeight="1">
      <c r="B31" s="370" t="s">
        <v>61</v>
      </c>
      <c r="C31" s="350">
        <v>45</v>
      </c>
      <c r="D31" s="352" t="s">
        <v>20</v>
      </c>
      <c r="E31" s="352" t="s">
        <v>20</v>
      </c>
      <c r="F31" s="352" t="s">
        <v>20</v>
      </c>
      <c r="G31" s="353">
        <v>45</v>
      </c>
    </row>
    <row r="32" spans="2:7" ht="19.5" customHeight="1">
      <c r="B32" s="370" t="s">
        <v>62</v>
      </c>
      <c r="C32" s="352" t="s">
        <v>20</v>
      </c>
      <c r="D32" s="350">
        <v>-100</v>
      </c>
      <c r="E32" s="350">
        <v>-70</v>
      </c>
      <c r="F32" s="352" t="s">
        <v>20</v>
      </c>
      <c r="G32" s="353">
        <v>-170</v>
      </c>
    </row>
    <row r="33" spans="2:7" ht="19.5" customHeight="1">
      <c r="B33" s="370" t="s">
        <v>63</v>
      </c>
      <c r="C33" s="350">
        <v>-104</v>
      </c>
      <c r="D33" s="350">
        <v>-663</v>
      </c>
      <c r="E33" s="350">
        <v>-644</v>
      </c>
      <c r="F33" s="350" t="s">
        <v>20</v>
      </c>
      <c r="G33" s="353">
        <v>-1411</v>
      </c>
    </row>
    <row r="34" spans="2:7" ht="19.5" customHeight="1">
      <c r="B34" s="370" t="s">
        <v>65</v>
      </c>
      <c r="C34" s="350">
        <v>1213</v>
      </c>
      <c r="D34" s="352">
        <v>700</v>
      </c>
      <c r="E34" s="352">
        <v>391</v>
      </c>
      <c r="F34" s="350">
        <v>103</v>
      </c>
      <c r="G34" s="353">
        <v>2407</v>
      </c>
    </row>
    <row r="35" spans="2:7" ht="19.5" customHeight="1">
      <c r="B35" s="371" t="s">
        <v>107</v>
      </c>
      <c r="C35" s="354">
        <v>-248</v>
      </c>
      <c r="D35" s="354">
        <v>-157</v>
      </c>
      <c r="E35" s="354">
        <v>-85</v>
      </c>
      <c r="F35" s="354">
        <v>-89</v>
      </c>
      <c r="G35" s="354">
        <v>-579</v>
      </c>
    </row>
    <row r="36" spans="2:7" ht="19.5" customHeight="1">
      <c r="B36" s="372" t="s">
        <v>47</v>
      </c>
      <c r="C36" s="355">
        <v>906</v>
      </c>
      <c r="D36" s="355">
        <v>711</v>
      </c>
      <c r="E36" s="355">
        <v>-179</v>
      </c>
      <c r="F36" s="355">
        <v>14</v>
      </c>
      <c r="G36" s="356">
        <v>1452</v>
      </c>
    </row>
    <row r="37" spans="2:7" ht="19.5" customHeight="1">
      <c r="B37" s="349" t="s">
        <v>230</v>
      </c>
      <c r="C37" s="357"/>
      <c r="D37" s="357"/>
      <c r="E37" s="357"/>
      <c r="F37" s="357"/>
      <c r="G37" s="357"/>
    </row>
    <row r="38" spans="2:7" ht="19.5" customHeight="1">
      <c r="B38" s="360" t="s">
        <v>60</v>
      </c>
      <c r="C38" s="352" t="s">
        <v>20</v>
      </c>
      <c r="D38" s="352">
        <v>774</v>
      </c>
      <c r="E38" s="352">
        <v>217</v>
      </c>
      <c r="F38" s="352" t="s">
        <v>20</v>
      </c>
      <c r="G38" s="357">
        <v>991</v>
      </c>
    </row>
    <row r="39" spans="2:7" ht="19.5" customHeight="1">
      <c r="B39" s="370" t="s">
        <v>61</v>
      </c>
      <c r="C39" s="352" t="s">
        <v>20</v>
      </c>
      <c r="D39" s="352" t="s">
        <v>20</v>
      </c>
      <c r="E39" s="352" t="s">
        <v>20</v>
      </c>
      <c r="F39" s="352" t="s">
        <v>20</v>
      </c>
      <c r="G39" s="357" t="s">
        <v>20</v>
      </c>
    </row>
    <row r="40" spans="2:7" ht="19.5" customHeight="1">
      <c r="B40" s="370" t="s">
        <v>62</v>
      </c>
      <c r="C40" s="352" t="s">
        <v>20</v>
      </c>
      <c r="D40" s="352">
        <v>-70</v>
      </c>
      <c r="E40" s="352" t="s">
        <v>20</v>
      </c>
      <c r="F40" s="352" t="s">
        <v>20</v>
      </c>
      <c r="G40" s="357">
        <v>-70</v>
      </c>
    </row>
    <row r="41" spans="2:7" ht="19.5" customHeight="1">
      <c r="B41" s="370" t="s">
        <v>63</v>
      </c>
      <c r="C41" s="352">
        <v>-382</v>
      </c>
      <c r="D41" s="352">
        <v>-1115</v>
      </c>
      <c r="E41" s="352">
        <v>-126</v>
      </c>
      <c r="F41" s="352" t="s">
        <v>20</v>
      </c>
      <c r="G41" s="357">
        <v>-1623</v>
      </c>
    </row>
    <row r="42" spans="2:7" ht="19.5" customHeight="1">
      <c r="B42" s="370" t="s">
        <v>65</v>
      </c>
      <c r="C42" s="352">
        <v>781</v>
      </c>
      <c r="D42" s="352">
        <v>31</v>
      </c>
      <c r="E42" s="352">
        <v>180</v>
      </c>
      <c r="F42" s="352">
        <v>1085</v>
      </c>
      <c r="G42" s="357">
        <v>2077</v>
      </c>
    </row>
    <row r="43" spans="2:7" ht="19.5" customHeight="1">
      <c r="B43" s="373" t="s">
        <v>107</v>
      </c>
      <c r="C43" s="358">
        <v>-50</v>
      </c>
      <c r="D43" s="358">
        <v>-146</v>
      </c>
      <c r="E43" s="358">
        <v>-8</v>
      </c>
      <c r="F43" s="358">
        <v>-105</v>
      </c>
      <c r="G43" s="359">
        <v>-309</v>
      </c>
    </row>
    <row r="44" spans="2:7" ht="19.5" customHeight="1">
      <c r="B44" s="374" t="s">
        <v>47</v>
      </c>
      <c r="C44" s="355">
        <v>349</v>
      </c>
      <c r="D44" s="355">
        <v>-526</v>
      </c>
      <c r="E44" s="355">
        <v>263</v>
      </c>
      <c r="F44" s="355">
        <v>980</v>
      </c>
      <c r="G44" s="356">
        <v>1066</v>
      </c>
    </row>
    <row r="45" spans="3:7" ht="19.5" customHeight="1">
      <c r="C45"/>
      <c r="D45"/>
      <c r="E45"/>
      <c r="F45"/>
      <c r="G45"/>
    </row>
    <row r="46" spans="3:7" ht="19.5" customHeight="1">
      <c r="C46"/>
      <c r="D46"/>
      <c r="E46"/>
      <c r="F46"/>
      <c r="G46"/>
    </row>
    <row r="47" spans="3:7" ht="19.5" customHeight="1">
      <c r="C47"/>
      <c r="D47"/>
      <c r="E47"/>
      <c r="F47"/>
      <c r="G47"/>
    </row>
    <row r="48" spans="3:7" ht="19.5" customHeight="1">
      <c r="C48"/>
      <c r="D48"/>
      <c r="E48"/>
      <c r="F48"/>
      <c r="G48"/>
    </row>
    <row r="49" spans="3:7" ht="19.5" customHeight="1">
      <c r="C49"/>
      <c r="D49"/>
      <c r="E49"/>
      <c r="F49"/>
      <c r="G49"/>
    </row>
    <row r="50" spans="3:7" ht="19.5" customHeight="1">
      <c r="C50"/>
      <c r="D50"/>
      <c r="E50"/>
      <c r="F50"/>
      <c r="G50"/>
    </row>
    <row r="51" spans="3:7" ht="19.5" customHeight="1">
      <c r="C51"/>
      <c r="D51"/>
      <c r="E51"/>
      <c r="F51"/>
      <c r="G51"/>
    </row>
    <row r="52" spans="3:7" ht="19.5" customHeight="1">
      <c r="C52"/>
      <c r="D52"/>
      <c r="E52"/>
      <c r="F52"/>
      <c r="G52"/>
    </row>
    <row r="53" spans="3:7" ht="19.5" customHeight="1">
      <c r="C53"/>
      <c r="D53"/>
      <c r="E53"/>
      <c r="F53"/>
      <c r="G53"/>
    </row>
    <row r="54" spans="3:7" ht="19.5" customHeight="1">
      <c r="C54"/>
      <c r="D54"/>
      <c r="E54"/>
      <c r="F54"/>
      <c r="G54"/>
    </row>
    <row r="55" spans="3:7" ht="19.5" customHeight="1">
      <c r="C55"/>
      <c r="D55"/>
      <c r="E55"/>
      <c r="F55"/>
      <c r="G55"/>
    </row>
    <row r="56" spans="3:7" ht="19.5" customHeight="1">
      <c r="C56"/>
      <c r="D56"/>
      <c r="E56"/>
      <c r="F56"/>
      <c r="G56"/>
    </row>
    <row r="57" spans="3:7" ht="19.5" customHeight="1">
      <c r="C57"/>
      <c r="D57"/>
      <c r="E57"/>
      <c r="F57"/>
      <c r="G57"/>
    </row>
    <row r="58" spans="3:7" ht="19.5" customHeight="1">
      <c r="C58"/>
      <c r="D58"/>
      <c r="E58"/>
      <c r="F58"/>
      <c r="G58"/>
    </row>
    <row r="59" spans="3:7" ht="19.5" customHeight="1">
      <c r="C59"/>
      <c r="D59"/>
      <c r="E59"/>
      <c r="F59"/>
      <c r="G59"/>
    </row>
    <row r="60" spans="3:7" ht="19.5" customHeight="1">
      <c r="C60"/>
      <c r="D60"/>
      <c r="E60"/>
      <c r="F60"/>
      <c r="G60"/>
    </row>
    <row r="61" spans="3:7" ht="19.5" customHeight="1">
      <c r="C61"/>
      <c r="D61"/>
      <c r="E61"/>
      <c r="F61"/>
      <c r="G61"/>
    </row>
    <row r="62" spans="3:7" ht="19.5" customHeight="1">
      <c r="C62"/>
      <c r="D62"/>
      <c r="E62"/>
      <c r="F62"/>
      <c r="G62"/>
    </row>
    <row r="63" spans="3:7" ht="19.5" customHeight="1">
      <c r="C63"/>
      <c r="D63"/>
      <c r="E63"/>
      <c r="F63"/>
      <c r="G63"/>
    </row>
    <row r="64" spans="3:7" ht="19.5" customHeight="1">
      <c r="C64"/>
      <c r="D64"/>
      <c r="E64"/>
      <c r="F64"/>
      <c r="G64"/>
    </row>
    <row r="65" spans="3:7" ht="19.5" customHeight="1">
      <c r="C65"/>
      <c r="D65"/>
      <c r="E65"/>
      <c r="F65"/>
      <c r="G65"/>
    </row>
    <row r="66" spans="3:7" ht="19.5" customHeight="1">
      <c r="C66"/>
      <c r="D66"/>
      <c r="E66"/>
      <c r="F66"/>
      <c r="G66"/>
    </row>
    <row r="67" spans="3:7" ht="19.5" customHeight="1">
      <c r="C67"/>
      <c r="D67"/>
      <c r="E67"/>
      <c r="F67"/>
      <c r="G67"/>
    </row>
    <row r="68" spans="3:7" ht="19.5" customHeight="1">
      <c r="C68"/>
      <c r="D68"/>
      <c r="E68"/>
      <c r="F68"/>
      <c r="G68"/>
    </row>
    <row r="69" spans="3:7" ht="19.5" customHeight="1">
      <c r="C69"/>
      <c r="D69"/>
      <c r="E69"/>
      <c r="F69"/>
      <c r="G69"/>
    </row>
    <row r="70" spans="3:7" ht="19.5" customHeight="1">
      <c r="C70"/>
      <c r="D70"/>
      <c r="E70"/>
      <c r="F70"/>
      <c r="G70"/>
    </row>
    <row r="71" spans="3:7" ht="19.5" customHeight="1">
      <c r="C71"/>
      <c r="D71"/>
      <c r="E71"/>
      <c r="F71"/>
      <c r="G71"/>
    </row>
    <row r="72" spans="3:7" ht="19.5" customHeight="1">
      <c r="C72"/>
      <c r="D72"/>
      <c r="E72"/>
      <c r="F72"/>
      <c r="G72"/>
    </row>
    <row r="73" spans="3:7" ht="19.5" customHeight="1">
      <c r="C73"/>
      <c r="D73"/>
      <c r="E73"/>
      <c r="F73"/>
      <c r="G73"/>
    </row>
    <row r="74" spans="3:7" ht="19.5" customHeight="1">
      <c r="C74"/>
      <c r="D74"/>
      <c r="E74"/>
      <c r="F74"/>
      <c r="G74"/>
    </row>
    <row r="75" spans="3:7" ht="19.5" customHeight="1">
      <c r="C75"/>
      <c r="D75"/>
      <c r="E75"/>
      <c r="F75"/>
      <c r="G75"/>
    </row>
    <row r="76" spans="3:7" ht="19.5" customHeight="1">
      <c r="C76"/>
      <c r="D76"/>
      <c r="E76"/>
      <c r="F76"/>
      <c r="G76"/>
    </row>
    <row r="77" spans="3:7" ht="19.5" customHeight="1">
      <c r="C77"/>
      <c r="D77"/>
      <c r="E77"/>
      <c r="F77"/>
      <c r="G77"/>
    </row>
    <row r="78" spans="3:7" ht="19.5" customHeight="1">
      <c r="C78"/>
      <c r="D78"/>
      <c r="E78"/>
      <c r="F78"/>
      <c r="G78"/>
    </row>
    <row r="79" spans="3:7" ht="19.5" customHeight="1">
      <c r="C79"/>
      <c r="D79"/>
      <c r="E79"/>
      <c r="F79"/>
      <c r="G79"/>
    </row>
    <row r="80" spans="3:7" ht="19.5" customHeight="1">
      <c r="C80"/>
      <c r="D80"/>
      <c r="E80"/>
      <c r="F80"/>
      <c r="G80"/>
    </row>
    <row r="81" spans="3:7" ht="19.5" customHeight="1">
      <c r="C81"/>
      <c r="D81"/>
      <c r="E81"/>
      <c r="F81"/>
      <c r="G81"/>
    </row>
    <row r="82" spans="3:7" ht="19.5" customHeight="1">
      <c r="C82"/>
      <c r="D82"/>
      <c r="E82"/>
      <c r="F82"/>
      <c r="G82"/>
    </row>
    <row r="83" spans="3:7" ht="19.5" customHeight="1">
      <c r="C83"/>
      <c r="D83"/>
      <c r="E83"/>
      <c r="F83"/>
      <c r="G83"/>
    </row>
    <row r="84" spans="3:7" ht="19.5" customHeight="1">
      <c r="C84"/>
      <c r="D84"/>
      <c r="E84"/>
      <c r="F84"/>
      <c r="G84"/>
    </row>
    <row r="85" spans="3:7" ht="19.5" customHeight="1">
      <c r="C85"/>
      <c r="D85"/>
      <c r="E85"/>
      <c r="F85"/>
      <c r="G85"/>
    </row>
    <row r="86" spans="3:7" ht="19.5" customHeight="1">
      <c r="C86"/>
      <c r="D86"/>
      <c r="E86"/>
      <c r="F86"/>
      <c r="G86"/>
    </row>
    <row r="87" spans="3:7" ht="19.5" customHeight="1">
      <c r="C87"/>
      <c r="D87"/>
      <c r="E87"/>
      <c r="F87"/>
      <c r="G87"/>
    </row>
    <row r="88" spans="3:7" ht="19.5" customHeight="1">
      <c r="C88"/>
      <c r="D88"/>
      <c r="E88"/>
      <c r="F88"/>
      <c r="G88"/>
    </row>
    <row r="89" spans="3:7" ht="19.5" customHeight="1">
      <c r="C89"/>
      <c r="D89"/>
      <c r="E89"/>
      <c r="F89"/>
      <c r="G89"/>
    </row>
    <row r="90" spans="3:7" ht="19.5" customHeight="1">
      <c r="C90"/>
      <c r="D90"/>
      <c r="E90"/>
      <c r="F90"/>
      <c r="G90"/>
    </row>
    <row r="91" spans="3:7" ht="19.5" customHeight="1">
      <c r="C91"/>
      <c r="D91"/>
      <c r="E91"/>
      <c r="F91"/>
      <c r="G91"/>
    </row>
    <row r="92" spans="3:7" ht="19.5" customHeight="1">
      <c r="C92"/>
      <c r="D92"/>
      <c r="E92"/>
      <c r="F92"/>
      <c r="G92"/>
    </row>
    <row r="93" spans="3:7" ht="19.5" customHeight="1">
      <c r="C93"/>
      <c r="D93"/>
      <c r="E93"/>
      <c r="F93"/>
      <c r="G93"/>
    </row>
    <row r="94" spans="3:7" ht="19.5" customHeight="1">
      <c r="C94"/>
      <c r="D94"/>
      <c r="E94"/>
      <c r="F94"/>
      <c r="G94"/>
    </row>
    <row r="95" spans="3:7" ht="19.5" customHeight="1">
      <c r="C95"/>
      <c r="D95"/>
      <c r="E95"/>
      <c r="F95"/>
      <c r="G95"/>
    </row>
    <row r="96" spans="3:7" ht="19.5" customHeight="1">
      <c r="C96"/>
      <c r="D96"/>
      <c r="E96"/>
      <c r="F96"/>
      <c r="G96"/>
    </row>
    <row r="97" spans="3:7" ht="19.5" customHeight="1">
      <c r="C97"/>
      <c r="D97"/>
      <c r="E97"/>
      <c r="F97"/>
      <c r="G97"/>
    </row>
    <row r="98" spans="3:7" ht="19.5" customHeight="1">
      <c r="C98"/>
      <c r="D98"/>
      <c r="E98"/>
      <c r="F98"/>
      <c r="G98"/>
    </row>
    <row r="99" spans="3:7" ht="19.5" customHeight="1">
      <c r="C99"/>
      <c r="D99"/>
      <c r="E99"/>
      <c r="F99"/>
      <c r="G99"/>
    </row>
    <row r="100" spans="3:7" ht="19.5" customHeight="1">
      <c r="C100"/>
      <c r="D100"/>
      <c r="E100"/>
      <c r="F100"/>
      <c r="G100"/>
    </row>
    <row r="101" spans="3:7" ht="19.5" customHeight="1">
      <c r="C101"/>
      <c r="D101"/>
      <c r="E101"/>
      <c r="F101"/>
      <c r="G101"/>
    </row>
    <row r="102" spans="3:7" ht="19.5" customHeight="1">
      <c r="C102"/>
      <c r="D102"/>
      <c r="E102"/>
      <c r="F102"/>
      <c r="G102"/>
    </row>
    <row r="103" spans="3:7" ht="19.5" customHeight="1">
      <c r="C103"/>
      <c r="D103"/>
      <c r="E103"/>
      <c r="F103"/>
      <c r="G103"/>
    </row>
    <row r="104" spans="3:7" ht="19.5" customHeight="1">
      <c r="C104"/>
      <c r="D104"/>
      <c r="E104"/>
      <c r="F104"/>
      <c r="G104"/>
    </row>
    <row r="105" spans="3:7" ht="19.5" customHeight="1">
      <c r="C105"/>
      <c r="D105"/>
      <c r="E105"/>
      <c r="F105"/>
      <c r="G105"/>
    </row>
    <row r="106" spans="3:7" ht="19.5" customHeight="1">
      <c r="C106"/>
      <c r="D106"/>
      <c r="E106"/>
      <c r="F106"/>
      <c r="G106"/>
    </row>
    <row r="107" spans="3:7" ht="19.5" customHeight="1">
      <c r="C107"/>
      <c r="D107"/>
      <c r="E107"/>
      <c r="F107"/>
      <c r="G107"/>
    </row>
    <row r="108" spans="3:7" ht="19.5" customHeight="1">
      <c r="C108"/>
      <c r="D108"/>
      <c r="E108"/>
      <c r="F108"/>
      <c r="G108"/>
    </row>
    <row r="109" spans="3:7" ht="19.5" customHeight="1">
      <c r="C109"/>
      <c r="D109"/>
      <c r="E109"/>
      <c r="F109"/>
      <c r="G109"/>
    </row>
    <row r="110" spans="3:7" ht="19.5" customHeight="1">
      <c r="C110"/>
      <c r="D110"/>
      <c r="E110"/>
      <c r="F110"/>
      <c r="G110"/>
    </row>
    <row r="111" spans="3:7" ht="19.5" customHeight="1">
      <c r="C111"/>
      <c r="D111"/>
      <c r="E111"/>
      <c r="F111"/>
      <c r="G111"/>
    </row>
    <row r="112" spans="3:7" ht="19.5" customHeight="1">
      <c r="C112"/>
      <c r="D112"/>
      <c r="E112"/>
      <c r="F112"/>
      <c r="G112"/>
    </row>
    <row r="113" spans="3:7" ht="19.5" customHeight="1">
      <c r="C113"/>
      <c r="D113"/>
      <c r="E113"/>
      <c r="F113"/>
      <c r="G113"/>
    </row>
    <row r="114" spans="3:7" ht="19.5" customHeight="1">
      <c r="C114"/>
      <c r="D114"/>
      <c r="E114"/>
      <c r="F114"/>
      <c r="G114"/>
    </row>
    <row r="115" spans="3:7" ht="19.5" customHeight="1">
      <c r="C115"/>
      <c r="D115"/>
      <c r="E115"/>
      <c r="F115"/>
      <c r="G115"/>
    </row>
    <row r="116" spans="3:7" ht="19.5" customHeight="1">
      <c r="C116"/>
      <c r="D116"/>
      <c r="E116"/>
      <c r="F116"/>
      <c r="G116"/>
    </row>
    <row r="117" spans="3:7" ht="19.5" customHeight="1">
      <c r="C117"/>
      <c r="D117"/>
      <c r="E117"/>
      <c r="F117"/>
      <c r="G117"/>
    </row>
  </sheetData>
  <sheetProtection/>
  <mergeCells count="1">
    <mergeCell ref="B2:G2"/>
  </mergeCells>
  <printOptions/>
  <pageMargins left="0.7500000000000001" right="0.7500000000000001" top="1" bottom="1" header="0.5" footer="0.5"/>
  <pageSetup fitToHeight="1" fitToWidth="1" horizontalDpi="600" verticalDpi="600" orientation="portrait" paperSize="9" scale="69"/>
  <drawing r:id="rId1"/>
</worksheet>
</file>

<file path=xl/worksheets/sheet15.xml><?xml version="1.0" encoding="utf-8"?>
<worksheet xmlns="http://schemas.openxmlformats.org/spreadsheetml/2006/main" xmlns:r="http://schemas.openxmlformats.org/officeDocument/2006/relationships">
  <sheetPr>
    <tabColor theme="4"/>
    <pageSetUpPr fitToPage="1"/>
  </sheetPr>
  <dimension ref="B2:H56"/>
  <sheetViews>
    <sheetView showGridLines="0" zoomScale="120" zoomScaleNormal="120" zoomScalePageLayoutView="120" workbookViewId="0" topLeftCell="A10">
      <selection activeCell="B2" sqref="B2:H2"/>
    </sheetView>
  </sheetViews>
  <sheetFormatPr defaultColWidth="5.50390625" defaultRowHeight="19.5" customHeight="1"/>
  <cols>
    <col min="1" max="1" width="5.50390625" style="0" customWidth="1"/>
    <col min="2" max="2" width="59.00390625" style="0" customWidth="1"/>
    <col min="3" max="4" width="10.50390625" style="0" customWidth="1"/>
    <col min="5" max="8" width="10.50390625" style="103" customWidth="1"/>
  </cols>
  <sheetData>
    <row r="2" spans="2:8" ht="19.5" customHeight="1">
      <c r="B2" s="1247" t="str">
        <f>UPPER("Consolidated balance sheet")</f>
        <v>CONSOLIDATED BALANCE SHEET</v>
      </c>
      <c r="C2" s="1247"/>
      <c r="D2" s="1247"/>
      <c r="E2" s="1247"/>
      <c r="F2" s="1247"/>
      <c r="G2" s="1247"/>
      <c r="H2" s="1247"/>
    </row>
    <row r="4" spans="2:8" ht="19.5" customHeight="1">
      <c r="B4" s="64" t="s">
        <v>56</v>
      </c>
      <c r="C4" s="64"/>
      <c r="E4"/>
      <c r="F4"/>
      <c r="G4"/>
      <c r="H4"/>
    </row>
    <row r="5" spans="2:8" ht="19.5" customHeight="1">
      <c r="B5" s="66" t="s">
        <v>19</v>
      </c>
      <c r="C5" s="54">
        <v>2014</v>
      </c>
      <c r="D5" s="54">
        <v>2013</v>
      </c>
      <c r="E5" s="3" t="s">
        <v>0</v>
      </c>
      <c r="F5" s="54">
        <v>2011</v>
      </c>
      <c r="G5" s="3">
        <v>2010</v>
      </c>
      <c r="H5"/>
    </row>
    <row r="6" spans="2:8" ht="19.5" customHeight="1">
      <c r="B6" s="105" t="s">
        <v>66</v>
      </c>
      <c r="C6" s="105"/>
      <c r="D6" s="115"/>
      <c r="E6" s="115"/>
      <c r="F6" s="115"/>
      <c r="G6" s="115"/>
      <c r="H6"/>
    </row>
    <row r="7" spans="2:8" ht="19.5" customHeight="1">
      <c r="B7" s="51" t="s">
        <v>67</v>
      </c>
      <c r="C7" s="438"/>
      <c r="D7" s="307"/>
      <c r="E7" s="107"/>
      <c r="F7" s="107"/>
      <c r="G7" s="107"/>
      <c r="H7"/>
    </row>
    <row r="8" spans="2:8" ht="19.5" customHeight="1">
      <c r="B8" s="21" t="s">
        <v>285</v>
      </c>
      <c r="C8" s="476">
        <v>14682</v>
      </c>
      <c r="D8" s="294">
        <v>18395</v>
      </c>
      <c r="E8" s="72">
        <v>16965</v>
      </c>
      <c r="F8" s="72">
        <v>16062</v>
      </c>
      <c r="G8" s="72">
        <v>11915</v>
      </c>
      <c r="H8"/>
    </row>
    <row r="9" spans="2:8" ht="19.5" customHeight="1">
      <c r="B9" s="21" t="s">
        <v>68</v>
      </c>
      <c r="C9" s="476">
        <v>106876</v>
      </c>
      <c r="D9" s="294">
        <v>104480</v>
      </c>
      <c r="E9" s="72">
        <v>91477</v>
      </c>
      <c r="F9" s="72">
        <v>83400</v>
      </c>
      <c r="G9" s="72">
        <v>73443</v>
      </c>
      <c r="H9"/>
    </row>
    <row r="10" spans="2:8" ht="19.5" customHeight="1">
      <c r="B10" s="21" t="s">
        <v>69</v>
      </c>
      <c r="C10" s="476">
        <v>19274</v>
      </c>
      <c r="D10" s="294">
        <v>20417</v>
      </c>
      <c r="E10" s="72">
        <v>18153</v>
      </c>
      <c r="F10" s="72">
        <v>16814</v>
      </c>
      <c r="G10" s="72">
        <v>15388</v>
      </c>
      <c r="H10"/>
    </row>
    <row r="11" spans="2:8" ht="19.5" customHeight="1">
      <c r="B11" s="21" t="s">
        <v>70</v>
      </c>
      <c r="C11" s="476">
        <v>1399</v>
      </c>
      <c r="D11" s="294">
        <v>1666</v>
      </c>
      <c r="E11" s="72">
        <v>1571</v>
      </c>
      <c r="F11" s="72">
        <v>4755</v>
      </c>
      <c r="G11" s="72">
        <v>6133</v>
      </c>
      <c r="H11"/>
    </row>
    <row r="12" spans="2:8" ht="19.5" customHeight="1">
      <c r="B12" s="21" t="s">
        <v>71</v>
      </c>
      <c r="C12" s="476">
        <v>1319</v>
      </c>
      <c r="D12" s="294">
        <v>1418</v>
      </c>
      <c r="E12" s="72">
        <v>2145</v>
      </c>
      <c r="F12" s="72">
        <v>2557</v>
      </c>
      <c r="G12" s="72">
        <v>2499</v>
      </c>
      <c r="H12"/>
    </row>
    <row r="13" spans="2:8" ht="19.5" customHeight="1">
      <c r="B13" s="21" t="s">
        <v>58</v>
      </c>
      <c r="C13" s="476">
        <v>4079</v>
      </c>
      <c r="D13" s="294">
        <v>3838</v>
      </c>
      <c r="E13" s="72">
        <v>2982</v>
      </c>
      <c r="F13" s="72">
        <v>2653</v>
      </c>
      <c r="G13" s="72">
        <v>2085</v>
      </c>
      <c r="H13"/>
    </row>
    <row r="14" spans="2:8" ht="19.5" customHeight="1">
      <c r="B14" s="52" t="s">
        <v>72</v>
      </c>
      <c r="C14" s="480">
        <v>4192</v>
      </c>
      <c r="D14" s="249">
        <v>4406</v>
      </c>
      <c r="E14" s="76">
        <v>3513</v>
      </c>
      <c r="F14" s="76">
        <v>3179</v>
      </c>
      <c r="G14" s="76">
        <v>2404</v>
      </c>
      <c r="H14"/>
    </row>
    <row r="15" spans="2:8" ht="19.5" customHeight="1">
      <c r="B15" s="109" t="s">
        <v>73</v>
      </c>
      <c r="C15" s="492">
        <v>151821</v>
      </c>
      <c r="D15" s="251">
        <v>154620</v>
      </c>
      <c r="E15" s="110">
        <v>136806</v>
      </c>
      <c r="F15" s="110">
        <v>129420</v>
      </c>
      <c r="G15" s="110">
        <v>113867</v>
      </c>
      <c r="H15"/>
    </row>
    <row r="16" spans="2:8" ht="19.5" customHeight="1">
      <c r="B16" s="51" t="s">
        <v>74</v>
      </c>
      <c r="C16" s="493"/>
      <c r="D16" s="294"/>
      <c r="E16" s="72"/>
      <c r="F16" s="72"/>
      <c r="G16" s="72"/>
      <c r="H16"/>
    </row>
    <row r="17" spans="2:8" ht="19.5" customHeight="1">
      <c r="B17" s="21" t="s">
        <v>286</v>
      </c>
      <c r="C17" s="476">
        <v>15196</v>
      </c>
      <c r="D17" s="294">
        <v>22097</v>
      </c>
      <c r="E17" s="72">
        <v>22954</v>
      </c>
      <c r="F17" s="72">
        <v>23447</v>
      </c>
      <c r="G17" s="72">
        <v>20845</v>
      </c>
      <c r="H17"/>
    </row>
    <row r="18" spans="2:8" ht="19.5" customHeight="1">
      <c r="B18" s="21" t="s">
        <v>75</v>
      </c>
      <c r="C18" s="476">
        <v>15704</v>
      </c>
      <c r="D18" s="294">
        <v>23422</v>
      </c>
      <c r="E18" s="72">
        <v>25339</v>
      </c>
      <c r="F18" s="72">
        <v>25941</v>
      </c>
      <c r="G18" s="72">
        <v>24264</v>
      </c>
      <c r="H18"/>
    </row>
    <row r="19" spans="2:8" ht="19.5" customHeight="1">
      <c r="B19" s="21" t="s">
        <v>76</v>
      </c>
      <c r="C19" s="476">
        <v>15702</v>
      </c>
      <c r="D19" s="294">
        <v>14892</v>
      </c>
      <c r="E19" s="72">
        <v>13307</v>
      </c>
      <c r="F19" s="72">
        <v>13932</v>
      </c>
      <c r="G19" s="72">
        <v>9998</v>
      </c>
      <c r="H19"/>
    </row>
    <row r="20" spans="2:8" ht="19.5" customHeight="1">
      <c r="B20" s="21" t="s">
        <v>77</v>
      </c>
      <c r="C20" s="476">
        <v>1293</v>
      </c>
      <c r="D20" s="294">
        <v>739</v>
      </c>
      <c r="E20" s="72">
        <v>2061</v>
      </c>
      <c r="F20" s="72">
        <v>906</v>
      </c>
      <c r="G20" s="72">
        <v>1610</v>
      </c>
      <c r="H20"/>
    </row>
    <row r="21" spans="2:8" ht="19.5" customHeight="1">
      <c r="B21" s="21" t="s">
        <v>78</v>
      </c>
      <c r="C21" s="476">
        <v>25181</v>
      </c>
      <c r="D21" s="294">
        <v>20200</v>
      </c>
      <c r="E21" s="72">
        <v>20409</v>
      </c>
      <c r="F21" s="72">
        <v>18147</v>
      </c>
      <c r="G21" s="72">
        <v>19360</v>
      </c>
      <c r="H21"/>
    </row>
    <row r="22" spans="2:8" ht="19.5" customHeight="1">
      <c r="B22" s="52" t="s">
        <v>79</v>
      </c>
      <c r="C22" s="480" t="s">
        <v>923</v>
      </c>
      <c r="D22" s="249" t="s">
        <v>267</v>
      </c>
      <c r="E22" s="249" t="s">
        <v>268</v>
      </c>
      <c r="F22" s="250" t="s">
        <v>20</v>
      </c>
      <c r="G22" s="249" t="s">
        <v>269</v>
      </c>
      <c r="H22"/>
    </row>
    <row r="23" spans="2:8" ht="19.5" customHeight="1">
      <c r="B23" s="109" t="s">
        <v>80</v>
      </c>
      <c r="C23" s="492">
        <v>77977</v>
      </c>
      <c r="D23" s="110">
        <v>84603</v>
      </c>
      <c r="E23" s="110">
        <v>89080</v>
      </c>
      <c r="F23" s="110">
        <v>82373</v>
      </c>
      <c r="G23" s="110">
        <v>77774</v>
      </c>
      <c r="H23"/>
    </row>
    <row r="24" spans="2:8" ht="19.5" customHeight="1">
      <c r="B24" s="112" t="s">
        <v>184</v>
      </c>
      <c r="C24" s="494">
        <v>229798</v>
      </c>
      <c r="D24" s="113">
        <v>239223</v>
      </c>
      <c r="E24" s="113">
        <v>225886</v>
      </c>
      <c r="F24" s="113">
        <v>211793</v>
      </c>
      <c r="G24" s="113">
        <v>191641</v>
      </c>
      <c r="H24"/>
    </row>
    <row r="25" spans="2:8" ht="19.5" customHeight="1">
      <c r="B25" s="105" t="s">
        <v>81</v>
      </c>
      <c r="C25" s="495"/>
      <c r="D25" s="114"/>
      <c r="E25" s="114"/>
      <c r="F25" s="114"/>
      <c r="G25" s="114"/>
      <c r="H25"/>
    </row>
    <row r="26" spans="2:8" ht="19.5" customHeight="1">
      <c r="B26" s="51" t="s">
        <v>82</v>
      </c>
      <c r="C26" s="493"/>
      <c r="D26" s="294"/>
      <c r="E26" s="72"/>
      <c r="F26" s="72"/>
      <c r="G26" s="72"/>
      <c r="H26"/>
    </row>
    <row r="27" spans="2:8" ht="19.5" customHeight="1">
      <c r="B27" s="21" t="s">
        <v>287</v>
      </c>
      <c r="C27" s="476">
        <v>7518</v>
      </c>
      <c r="D27" s="294">
        <v>7493</v>
      </c>
      <c r="E27" s="72">
        <v>7454</v>
      </c>
      <c r="F27" s="72">
        <v>7447</v>
      </c>
      <c r="G27" s="72">
        <v>7398</v>
      </c>
      <c r="H27"/>
    </row>
    <row r="28" spans="2:8" ht="19.5" customHeight="1">
      <c r="B28" s="21" t="s">
        <v>83</v>
      </c>
      <c r="C28" s="476">
        <v>94646</v>
      </c>
      <c r="D28" s="294">
        <v>98254</v>
      </c>
      <c r="E28" s="72">
        <v>92485</v>
      </c>
      <c r="F28" s="72">
        <v>86461</v>
      </c>
      <c r="G28" s="72">
        <v>78165</v>
      </c>
      <c r="H28"/>
    </row>
    <row r="29" spans="2:8" ht="19.5" customHeight="1">
      <c r="B29" s="21" t="s">
        <v>84</v>
      </c>
      <c r="C29" s="476">
        <v>-7480</v>
      </c>
      <c r="D29" s="294">
        <v>-1203</v>
      </c>
      <c r="E29" s="72">
        <v>-1696</v>
      </c>
      <c r="F29" s="72">
        <v>-2884</v>
      </c>
      <c r="G29" s="72">
        <v>-1291</v>
      </c>
      <c r="H29"/>
    </row>
    <row r="30" spans="2:8" ht="19.5" customHeight="1">
      <c r="B30" s="52" t="s">
        <v>85</v>
      </c>
      <c r="C30" s="480">
        <v>-4354</v>
      </c>
      <c r="D30" s="249">
        <v>-4303</v>
      </c>
      <c r="E30" s="76">
        <v>-4274</v>
      </c>
      <c r="F30" s="76">
        <v>-4357</v>
      </c>
      <c r="G30" s="76">
        <v>-4524</v>
      </c>
      <c r="H30"/>
    </row>
    <row r="31" spans="2:8" ht="19.5" customHeight="1">
      <c r="B31" s="109" t="s">
        <v>185</v>
      </c>
      <c r="C31" s="496">
        <v>90330</v>
      </c>
      <c r="D31" s="251">
        <v>100241</v>
      </c>
      <c r="E31" s="110">
        <v>93969</v>
      </c>
      <c r="F31" s="110">
        <v>86667</v>
      </c>
      <c r="G31" s="110">
        <v>79748</v>
      </c>
      <c r="H31"/>
    </row>
    <row r="32" spans="2:8" ht="19.5" customHeight="1">
      <c r="B32" s="52" t="s">
        <v>98</v>
      </c>
      <c r="C32" s="480">
        <v>3201</v>
      </c>
      <c r="D32" s="249">
        <v>3138</v>
      </c>
      <c r="E32" s="76">
        <v>1689</v>
      </c>
      <c r="F32" s="76">
        <v>1749</v>
      </c>
      <c r="G32" s="76">
        <v>1144</v>
      </c>
      <c r="H32"/>
    </row>
    <row r="33" spans="2:8" ht="19.5" customHeight="1">
      <c r="B33" s="109" t="s">
        <v>186</v>
      </c>
      <c r="C33" s="496">
        <v>93531</v>
      </c>
      <c r="D33" s="251">
        <v>103379</v>
      </c>
      <c r="E33" s="110">
        <v>95658</v>
      </c>
      <c r="F33" s="110">
        <v>88416</v>
      </c>
      <c r="G33" s="110">
        <v>80892</v>
      </c>
      <c r="H33"/>
    </row>
    <row r="34" spans="2:8" ht="19.5" customHeight="1">
      <c r="B34" s="51" t="s">
        <v>86</v>
      </c>
      <c r="C34" s="497"/>
      <c r="D34" s="294"/>
      <c r="E34" s="72"/>
      <c r="F34" s="72"/>
      <c r="G34" s="72"/>
      <c r="H34"/>
    </row>
    <row r="35" spans="2:8" ht="19.5" customHeight="1">
      <c r="B35" s="21" t="s">
        <v>58</v>
      </c>
      <c r="C35" s="476">
        <v>14810</v>
      </c>
      <c r="D35" s="294">
        <v>17850</v>
      </c>
      <c r="E35" s="72">
        <v>16006</v>
      </c>
      <c r="F35" s="72">
        <v>15340</v>
      </c>
      <c r="G35" s="72">
        <v>12861</v>
      </c>
      <c r="H35"/>
    </row>
    <row r="36" spans="2:8" ht="19.5" customHeight="1">
      <c r="B36" s="21" t="s">
        <v>87</v>
      </c>
      <c r="C36" s="476">
        <v>4758</v>
      </c>
      <c r="D36" s="294">
        <v>4235</v>
      </c>
      <c r="E36" s="72">
        <v>4939</v>
      </c>
      <c r="F36" s="72">
        <v>4380</v>
      </c>
      <c r="G36" s="72">
        <v>3985</v>
      </c>
      <c r="H36"/>
    </row>
    <row r="37" spans="2:8" ht="19.5" customHeight="1">
      <c r="B37" s="21" t="s">
        <v>88</v>
      </c>
      <c r="C37" s="476">
        <v>17545</v>
      </c>
      <c r="D37" s="294">
        <v>17517</v>
      </c>
      <c r="E37" s="72">
        <v>15285</v>
      </c>
      <c r="F37" s="72">
        <v>14114</v>
      </c>
      <c r="G37" s="72">
        <v>12157</v>
      </c>
      <c r="H37"/>
    </row>
    <row r="38" spans="2:8" ht="19.5" customHeight="1">
      <c r="B38" s="52" t="s">
        <v>89</v>
      </c>
      <c r="C38" s="480">
        <v>45481</v>
      </c>
      <c r="D38" s="249">
        <v>34574</v>
      </c>
      <c r="E38" s="76">
        <v>29392</v>
      </c>
      <c r="F38" s="76">
        <v>29186</v>
      </c>
      <c r="G38" s="76">
        <v>27770</v>
      </c>
      <c r="H38"/>
    </row>
    <row r="39" spans="2:8" ht="19.5" customHeight="1">
      <c r="B39" s="109" t="s">
        <v>90</v>
      </c>
      <c r="C39" s="496">
        <v>82594</v>
      </c>
      <c r="D39" s="251">
        <v>74176</v>
      </c>
      <c r="E39" s="110">
        <v>65622</v>
      </c>
      <c r="F39" s="110">
        <v>63020</v>
      </c>
      <c r="G39" s="110">
        <v>56773</v>
      </c>
      <c r="H39"/>
    </row>
    <row r="40" spans="2:8" ht="19.5" customHeight="1">
      <c r="B40" s="51" t="s">
        <v>91</v>
      </c>
      <c r="C40" s="497"/>
      <c r="D40" s="294"/>
      <c r="E40" s="72"/>
      <c r="F40" s="72"/>
      <c r="G40" s="72"/>
      <c r="H40"/>
    </row>
    <row r="41" spans="2:8" ht="19.5" customHeight="1">
      <c r="B41" s="21" t="s">
        <v>92</v>
      </c>
      <c r="C41" s="476">
        <v>24150</v>
      </c>
      <c r="D41" s="294">
        <v>30282</v>
      </c>
      <c r="E41" s="72">
        <v>28563</v>
      </c>
      <c r="F41" s="72">
        <v>28577</v>
      </c>
      <c r="G41" s="72">
        <v>24653</v>
      </c>
      <c r="H41"/>
    </row>
    <row r="42" spans="2:8" ht="19.5" customHeight="1">
      <c r="B42" s="21" t="s">
        <v>93</v>
      </c>
      <c r="C42" s="476">
        <v>16641</v>
      </c>
      <c r="D42" s="294">
        <v>18948</v>
      </c>
      <c r="E42" s="72">
        <v>19316</v>
      </c>
      <c r="F42" s="72">
        <v>19045</v>
      </c>
      <c r="G42" s="72">
        <v>15950</v>
      </c>
      <c r="H42"/>
    </row>
    <row r="43" spans="2:8" ht="19.5" customHeight="1">
      <c r="B43" s="21" t="s">
        <v>94</v>
      </c>
      <c r="C43" s="476">
        <v>10942</v>
      </c>
      <c r="D43" s="294">
        <v>11193</v>
      </c>
      <c r="E43" s="72">
        <v>14535</v>
      </c>
      <c r="F43" s="72">
        <v>12519</v>
      </c>
      <c r="G43" s="72">
        <v>12898</v>
      </c>
      <c r="H43"/>
    </row>
    <row r="44" spans="2:8" ht="19.5" customHeight="1">
      <c r="B44" s="21" t="s">
        <v>95</v>
      </c>
      <c r="C44" s="476">
        <v>180</v>
      </c>
      <c r="D44" s="294">
        <v>381</v>
      </c>
      <c r="E44" s="72">
        <v>232</v>
      </c>
      <c r="F44" s="72">
        <v>216</v>
      </c>
      <c r="G44" s="72">
        <v>212</v>
      </c>
      <c r="H44"/>
    </row>
    <row r="45" spans="2:8" ht="19.5" customHeight="1">
      <c r="B45" s="52" t="s">
        <v>96</v>
      </c>
      <c r="C45" s="480" t="s">
        <v>262</v>
      </c>
      <c r="D45" s="249" t="s">
        <v>251</v>
      </c>
      <c r="E45" s="249" t="s">
        <v>263</v>
      </c>
      <c r="F45" s="250" t="s">
        <v>20</v>
      </c>
      <c r="G45" s="249" t="s">
        <v>252</v>
      </c>
      <c r="H45"/>
    </row>
    <row r="46" spans="2:8" ht="19.5" customHeight="1">
      <c r="B46" s="109" t="s">
        <v>97</v>
      </c>
      <c r="C46" s="492">
        <v>53673</v>
      </c>
      <c r="D46" s="110">
        <v>61668</v>
      </c>
      <c r="E46" s="110">
        <v>64606</v>
      </c>
      <c r="F46" s="110">
        <v>60357</v>
      </c>
      <c r="G46" s="110">
        <v>53976</v>
      </c>
      <c r="H46"/>
    </row>
    <row r="47" spans="2:8" ht="19.5" customHeight="1">
      <c r="B47" s="112" t="s">
        <v>187</v>
      </c>
      <c r="C47" s="494">
        <v>229798</v>
      </c>
      <c r="D47" s="113">
        <v>239223</v>
      </c>
      <c r="E47" s="113">
        <v>225886</v>
      </c>
      <c r="F47" s="113">
        <v>211793</v>
      </c>
      <c r="G47" s="113">
        <v>191641</v>
      </c>
      <c r="H47"/>
    </row>
    <row r="49" spans="2:8" ht="19.5" customHeight="1">
      <c r="B49" s="1261" t="s">
        <v>288</v>
      </c>
      <c r="C49" s="1261"/>
      <c r="D49" s="1261"/>
      <c r="E49" s="1261"/>
      <c r="F49" s="1261"/>
      <c r="G49" s="1261"/>
      <c r="H49" s="1261"/>
    </row>
    <row r="50" spans="2:8" ht="30.75" customHeight="1">
      <c r="B50" s="1262" t="s">
        <v>289</v>
      </c>
      <c r="C50" s="1262"/>
      <c r="D50" s="1262"/>
      <c r="E50" s="1262"/>
      <c r="F50" s="1262"/>
      <c r="G50" s="1262"/>
      <c r="H50" s="1262"/>
    </row>
    <row r="51" spans="2:8" ht="9.75" customHeight="1">
      <c r="B51" s="1262" t="s">
        <v>290</v>
      </c>
      <c r="C51" s="1262"/>
      <c r="D51" s="1262"/>
      <c r="E51" s="1262"/>
      <c r="F51" s="1262"/>
      <c r="G51" s="1262"/>
      <c r="H51" s="1262"/>
    </row>
    <row r="52" spans="2:8" ht="21.75" customHeight="1">
      <c r="B52" s="1261" t="s">
        <v>291</v>
      </c>
      <c r="C52" s="1261"/>
      <c r="D52" s="1261"/>
      <c r="E52" s="1261"/>
      <c r="F52" s="1261"/>
      <c r="G52" s="1261"/>
      <c r="H52" s="1261"/>
    </row>
    <row r="53" spans="2:8" ht="30.75" customHeight="1">
      <c r="B53" s="1261" t="s">
        <v>292</v>
      </c>
      <c r="C53" s="1261"/>
      <c r="D53" s="1261"/>
      <c r="E53" s="1261"/>
      <c r="F53" s="1261"/>
      <c r="G53" s="1261"/>
      <c r="H53" s="1261"/>
    </row>
    <row r="54" spans="2:8" ht="30.75" customHeight="1">
      <c r="B54" s="1261" t="s">
        <v>293</v>
      </c>
      <c r="C54" s="1261"/>
      <c r="D54" s="1261"/>
      <c r="E54" s="1261"/>
      <c r="F54" s="1261"/>
      <c r="G54" s="1261"/>
      <c r="H54" s="1261"/>
    </row>
    <row r="55" spans="2:8" ht="19.5" customHeight="1">
      <c r="B55" s="1261" t="s">
        <v>294</v>
      </c>
      <c r="C55" s="1261"/>
      <c r="D55" s="1261"/>
      <c r="E55" s="1261"/>
      <c r="F55" s="1261"/>
      <c r="G55" s="1261"/>
      <c r="H55" s="1261"/>
    </row>
    <row r="56" spans="2:8" s="379" customFormat="1" ht="39" customHeight="1">
      <c r="B56" s="1261" t="s">
        <v>295</v>
      </c>
      <c r="C56" s="1261"/>
      <c r="D56" s="1261"/>
      <c r="E56" s="1261"/>
      <c r="F56" s="1261"/>
      <c r="G56" s="1261"/>
      <c r="H56" s="1261"/>
    </row>
  </sheetData>
  <sheetProtection/>
  <mergeCells count="9">
    <mergeCell ref="B56:H56"/>
    <mergeCell ref="B55:H55"/>
    <mergeCell ref="B2:H2"/>
    <mergeCell ref="B49:H49"/>
    <mergeCell ref="B52:H52"/>
    <mergeCell ref="B53:H53"/>
    <mergeCell ref="B54:H54"/>
    <mergeCell ref="B50:H50"/>
    <mergeCell ref="B51:H51"/>
  </mergeCells>
  <printOptions/>
  <pageMargins left="0.7500000000000001" right="0.7500000000000001" top="1" bottom="1" header="0.5" footer="0.5"/>
  <pageSetup fitToHeight="1" fitToWidth="1" horizontalDpi="600" verticalDpi="600" orientation="portrait" paperSize="9" scale="59"/>
  <drawing r:id="rId1"/>
</worksheet>
</file>

<file path=xl/worksheets/sheet16.xml><?xml version="1.0" encoding="utf-8"?>
<worksheet xmlns="http://schemas.openxmlformats.org/spreadsheetml/2006/main" xmlns:r="http://schemas.openxmlformats.org/officeDocument/2006/relationships">
  <sheetPr>
    <tabColor theme="4"/>
    <pageSetUpPr fitToPage="1"/>
  </sheetPr>
  <dimension ref="B2:M22"/>
  <sheetViews>
    <sheetView showGridLines="0" zoomScale="150" zoomScaleNormal="150" zoomScalePageLayoutView="150" workbookViewId="0" topLeftCell="A7">
      <selection activeCell="B2" sqref="B2:F2"/>
    </sheetView>
  </sheetViews>
  <sheetFormatPr defaultColWidth="11.00390625" defaultRowHeight="19.5" customHeight="1"/>
  <cols>
    <col min="1" max="1" width="5.50390625" style="0" customWidth="1"/>
    <col min="2" max="2" width="26.125" style="0" customWidth="1"/>
    <col min="3" max="3" width="10.875" style="0" customWidth="1"/>
    <col min="4" max="13" width="10.875" style="103" customWidth="1"/>
  </cols>
  <sheetData>
    <row r="2" spans="2:6" ht="19.5" customHeight="1">
      <c r="B2" s="1247" t="str">
        <f>UPPER("Net tangible &amp; intangible assets by business segment")</f>
        <v>NET TANGIBLE &amp; INTANGIBLE ASSETS BY BUSINESS SEGMENT</v>
      </c>
      <c r="C2" s="1247"/>
      <c r="D2" s="1247"/>
      <c r="E2" s="1247"/>
      <c r="F2" s="1247"/>
    </row>
    <row r="3" spans="2:3" ht="19.5" customHeight="1">
      <c r="B3" s="1"/>
      <c r="C3" s="283"/>
    </row>
    <row r="4" spans="2:13" ht="19.5" customHeight="1">
      <c r="B4" s="64" t="s">
        <v>56</v>
      </c>
      <c r="C4" s="11">
        <v>2014</v>
      </c>
      <c r="D4" s="330" t="s">
        <v>183</v>
      </c>
      <c r="E4" s="11">
        <v>2012</v>
      </c>
      <c r="F4" s="11">
        <v>2011</v>
      </c>
      <c r="G4" s="11">
        <v>2010</v>
      </c>
      <c r="H4"/>
      <c r="I4"/>
      <c r="J4"/>
      <c r="K4"/>
      <c r="L4"/>
      <c r="M4"/>
    </row>
    <row r="5" spans="2:13" ht="19.5" customHeight="1">
      <c r="B5" s="66" t="s">
        <v>19</v>
      </c>
      <c r="C5" s="67"/>
      <c r="D5" s="67"/>
      <c r="E5" s="67"/>
      <c r="F5" s="67"/>
      <c r="G5" s="67"/>
      <c r="H5"/>
      <c r="I5"/>
      <c r="J5"/>
      <c r="K5"/>
      <c r="L5"/>
      <c r="M5"/>
    </row>
    <row r="6" spans="2:13" ht="19.5" customHeight="1">
      <c r="B6" s="116" t="s">
        <v>16</v>
      </c>
      <c r="C6" s="498"/>
      <c r="D6" s="301"/>
      <c r="E6" s="108"/>
      <c r="F6" s="499"/>
      <c r="G6" s="22"/>
      <c r="H6"/>
      <c r="I6"/>
      <c r="J6"/>
      <c r="K6"/>
      <c r="L6"/>
      <c r="M6"/>
    </row>
    <row r="7" spans="2:13" ht="19.5" customHeight="1">
      <c r="B7" s="21" t="s">
        <v>99</v>
      </c>
      <c r="C7" s="476">
        <v>92262</v>
      </c>
      <c r="D7" s="303">
        <v>87548</v>
      </c>
      <c r="E7" s="71">
        <v>75386</v>
      </c>
      <c r="F7" s="72">
        <v>67930</v>
      </c>
      <c r="G7" s="24">
        <v>57406</v>
      </c>
      <c r="H7"/>
      <c r="I7"/>
      <c r="J7"/>
      <c r="K7"/>
      <c r="L7"/>
      <c r="M7"/>
    </row>
    <row r="8" spans="2:13" ht="19.5" customHeight="1">
      <c r="B8" s="52" t="s">
        <v>100</v>
      </c>
      <c r="C8" s="480">
        <v>13011</v>
      </c>
      <c r="D8" s="304">
        <v>16119</v>
      </c>
      <c r="E8" s="75">
        <v>14742</v>
      </c>
      <c r="F8" s="76">
        <v>13909</v>
      </c>
      <c r="G8" s="90">
        <v>10153</v>
      </c>
      <c r="H8"/>
      <c r="I8"/>
      <c r="J8"/>
      <c r="K8"/>
      <c r="L8"/>
      <c r="M8"/>
    </row>
    <row r="9" spans="2:13" ht="19.5" customHeight="1">
      <c r="B9" s="117" t="s">
        <v>176</v>
      </c>
      <c r="C9" s="500"/>
      <c r="D9" s="501"/>
      <c r="E9" s="502"/>
      <c r="F9" s="502"/>
      <c r="G9" s="24"/>
      <c r="H9"/>
      <c r="I9"/>
      <c r="J9"/>
      <c r="K9"/>
      <c r="L9"/>
      <c r="M9"/>
    </row>
    <row r="10" spans="2:13" ht="19.5" customHeight="1">
      <c r="B10" s="21" t="s">
        <v>99</v>
      </c>
      <c r="C10" s="476">
        <v>8798</v>
      </c>
      <c r="D10" s="303">
        <v>10991</v>
      </c>
      <c r="E10" s="71">
        <v>10840</v>
      </c>
      <c r="F10" s="72">
        <v>10515</v>
      </c>
      <c r="G10" s="503">
        <v>11304</v>
      </c>
      <c r="H10"/>
      <c r="I10"/>
      <c r="J10"/>
      <c r="K10"/>
      <c r="L10"/>
      <c r="M10"/>
    </row>
    <row r="11" spans="2:13" ht="19.5" customHeight="1">
      <c r="B11" s="52" t="s">
        <v>100</v>
      </c>
      <c r="C11" s="480">
        <v>714</v>
      </c>
      <c r="D11" s="304">
        <v>1416</v>
      </c>
      <c r="E11" s="75">
        <v>1327</v>
      </c>
      <c r="F11" s="76">
        <v>1178</v>
      </c>
      <c r="G11" s="90">
        <v>1156</v>
      </c>
      <c r="H11"/>
      <c r="I11"/>
      <c r="J11"/>
      <c r="K11"/>
      <c r="L11"/>
      <c r="M11"/>
    </row>
    <row r="12" spans="2:13" ht="19.5" customHeight="1">
      <c r="B12" s="117" t="s">
        <v>177</v>
      </c>
      <c r="C12" s="500"/>
      <c r="D12" s="501"/>
      <c r="E12" s="502"/>
      <c r="F12" s="502"/>
      <c r="G12" s="24"/>
      <c r="H12"/>
      <c r="I12"/>
      <c r="J12"/>
      <c r="K12"/>
      <c r="L12"/>
      <c r="M12"/>
    </row>
    <row r="13" spans="2:13" ht="19.5" customHeight="1">
      <c r="B13" s="21" t="s">
        <v>99</v>
      </c>
      <c r="C13" s="476">
        <v>5580</v>
      </c>
      <c r="D13" s="303">
        <v>5676</v>
      </c>
      <c r="E13" s="71">
        <v>5034</v>
      </c>
      <c r="F13" s="72">
        <v>4735</v>
      </c>
      <c r="G13" s="24">
        <v>4499</v>
      </c>
      <c r="H13"/>
      <c r="I13"/>
      <c r="J13"/>
      <c r="K13"/>
      <c r="L13"/>
      <c r="M13"/>
    </row>
    <row r="14" spans="2:13" ht="19.5" customHeight="1">
      <c r="B14" s="52" t="s">
        <v>100</v>
      </c>
      <c r="C14" s="480">
        <v>863</v>
      </c>
      <c r="D14" s="304">
        <v>765</v>
      </c>
      <c r="E14" s="75">
        <v>814</v>
      </c>
      <c r="F14" s="76">
        <v>878</v>
      </c>
      <c r="G14" s="90">
        <v>502</v>
      </c>
      <c r="H14"/>
      <c r="I14"/>
      <c r="J14"/>
      <c r="K14"/>
      <c r="L14"/>
      <c r="M14"/>
    </row>
    <row r="15" spans="2:13" ht="19.5" customHeight="1">
      <c r="B15" s="117" t="s">
        <v>46</v>
      </c>
      <c r="C15" s="500"/>
      <c r="D15" s="501"/>
      <c r="E15" s="502"/>
      <c r="F15" s="502"/>
      <c r="G15" s="24"/>
      <c r="H15"/>
      <c r="I15"/>
      <c r="J15"/>
      <c r="K15"/>
      <c r="L15"/>
      <c r="M15"/>
    </row>
    <row r="16" spans="2:13" ht="19.5" customHeight="1">
      <c r="B16" s="21" t="s">
        <v>99</v>
      </c>
      <c r="C16" s="476">
        <v>236</v>
      </c>
      <c r="D16" s="303">
        <v>265</v>
      </c>
      <c r="E16" s="71">
        <v>217</v>
      </c>
      <c r="F16" s="72">
        <v>220</v>
      </c>
      <c r="G16" s="24">
        <v>234</v>
      </c>
      <c r="H16"/>
      <c r="I16"/>
      <c r="J16"/>
      <c r="K16"/>
      <c r="L16"/>
      <c r="M16"/>
    </row>
    <row r="17" spans="2:13" ht="19.5" customHeight="1">
      <c r="B17" s="52" t="s">
        <v>100</v>
      </c>
      <c r="C17" s="480">
        <v>94</v>
      </c>
      <c r="D17" s="304">
        <v>95</v>
      </c>
      <c r="E17" s="75">
        <v>82</v>
      </c>
      <c r="F17" s="76">
        <v>97</v>
      </c>
      <c r="G17" s="505" t="s">
        <v>231</v>
      </c>
      <c r="H17"/>
      <c r="I17"/>
      <c r="J17"/>
      <c r="K17"/>
      <c r="L17"/>
      <c r="M17"/>
    </row>
    <row r="18" spans="2:13" ht="19.5" customHeight="1">
      <c r="B18" s="62" t="s">
        <v>47</v>
      </c>
      <c r="C18" s="84">
        <v>121558</v>
      </c>
      <c r="D18" s="78">
        <v>122875</v>
      </c>
      <c r="E18" s="78">
        <v>108442</v>
      </c>
      <c r="F18" s="78">
        <v>99642</v>
      </c>
      <c r="G18" s="494">
        <v>85358</v>
      </c>
      <c r="H18"/>
      <c r="I18"/>
      <c r="J18"/>
      <c r="K18"/>
      <c r="L18"/>
      <c r="M18"/>
    </row>
    <row r="19" spans="7:13" ht="19.5" customHeight="1">
      <c r="G19"/>
      <c r="H19"/>
      <c r="I19"/>
      <c r="J19"/>
      <c r="K19"/>
      <c r="L19"/>
      <c r="M19"/>
    </row>
    <row r="20" spans="2:13" ht="19.5" customHeight="1">
      <c r="B20" s="1250"/>
      <c r="C20" s="1250"/>
      <c r="D20" s="1250"/>
      <c r="E20" s="1250"/>
      <c r="F20" s="1250"/>
      <c r="G20"/>
      <c r="H20"/>
      <c r="I20"/>
      <c r="J20"/>
      <c r="K20"/>
      <c r="L20"/>
      <c r="M20"/>
    </row>
    <row r="21" spans="7:13" ht="19.5" customHeight="1">
      <c r="G21"/>
      <c r="H21"/>
      <c r="I21"/>
      <c r="J21"/>
      <c r="K21"/>
      <c r="L21"/>
      <c r="M21"/>
    </row>
    <row r="22" spans="7:13" ht="19.5" customHeight="1">
      <c r="G22"/>
      <c r="H22"/>
      <c r="I22"/>
      <c r="J22"/>
      <c r="K22"/>
      <c r="L22"/>
      <c r="M22"/>
    </row>
  </sheetData>
  <sheetProtection/>
  <mergeCells count="2">
    <mergeCell ref="B2:F2"/>
    <mergeCell ref="B20:F20"/>
  </mergeCells>
  <printOptions/>
  <pageMargins left="0.7500000000000001" right="0.7500000000000001" top="1" bottom="1" header="0.5" footer="0.5"/>
  <pageSetup fitToHeight="1" fitToWidth="1" horizontalDpi="600" verticalDpi="600" orientation="portrait" paperSize="9"/>
  <ignoredErrors>
    <ignoredError sqref="D4" numberStoredAsText="1"/>
  </ignoredErrors>
  <drawing r:id="rId1"/>
</worksheet>
</file>

<file path=xl/worksheets/sheet17.xml><?xml version="1.0" encoding="utf-8"?>
<worksheet xmlns="http://schemas.openxmlformats.org/spreadsheetml/2006/main" xmlns:r="http://schemas.openxmlformats.org/officeDocument/2006/relationships">
  <sheetPr>
    <tabColor theme="4"/>
    <pageSetUpPr fitToPage="1"/>
  </sheetPr>
  <dimension ref="B2:N20"/>
  <sheetViews>
    <sheetView showGridLines="0" zoomScale="110" zoomScaleNormal="110" zoomScalePageLayoutView="150" workbookViewId="0" topLeftCell="A4">
      <selection activeCell="H15" sqref="H15"/>
    </sheetView>
  </sheetViews>
  <sheetFormatPr defaultColWidth="11.00390625" defaultRowHeight="19.5" customHeight="1"/>
  <cols>
    <col min="1" max="1" width="5.50390625" style="0" customWidth="1"/>
    <col min="2" max="2" width="59.00390625" style="0" customWidth="1"/>
    <col min="3" max="3" width="10.50390625" style="0" customWidth="1"/>
    <col min="4" max="14" width="10.50390625" style="103" customWidth="1"/>
  </cols>
  <sheetData>
    <row r="2" spans="2:14" ht="19.5" customHeight="1">
      <c r="B2" s="1247" t="str">
        <f>UPPER("Property, plant &amp; equipment")</f>
        <v>PROPERTY, PLANT &amp; EQUIPMENT</v>
      </c>
      <c r="C2" s="1247"/>
      <c r="D2" s="1247"/>
      <c r="E2" s="1247"/>
      <c r="F2" s="1247"/>
      <c r="G2" s="1247"/>
      <c r="H2" s="1247"/>
      <c r="I2" s="1247"/>
      <c r="J2" s="1247"/>
      <c r="K2" s="1247"/>
      <c r="L2" s="1247"/>
      <c r="M2" s="1247"/>
      <c r="N2" s="1247"/>
    </row>
    <row r="3" spans="2:3" ht="19.5" customHeight="1">
      <c r="B3" s="1"/>
      <c r="C3" s="283"/>
    </row>
    <row r="4" spans="3:14" ht="19.5" customHeight="1">
      <c r="C4" s="1263"/>
      <c r="D4" s="1263"/>
      <c r="E4" s="1263"/>
      <c r="F4" s="1263"/>
      <c r="G4" s="1263"/>
      <c r="H4" s="1263"/>
      <c r="I4" s="1263"/>
      <c r="J4" s="1263"/>
      <c r="K4" s="1263"/>
      <c r="L4" s="1263"/>
      <c r="M4" s="1263"/>
      <c r="N4" s="131"/>
    </row>
    <row r="5" spans="2:14" ht="19.5" customHeight="1">
      <c r="B5" s="64" t="s">
        <v>56</v>
      </c>
      <c r="C5" s="11">
        <v>2014</v>
      </c>
      <c r="D5" s="11">
        <v>2013</v>
      </c>
      <c r="E5" s="11">
        <v>2012</v>
      </c>
      <c r="F5" s="330">
        <v>2011</v>
      </c>
      <c r="G5" s="330">
        <v>2010</v>
      </c>
      <c r="H5"/>
      <c r="I5"/>
      <c r="J5"/>
      <c r="K5"/>
      <c r="L5"/>
      <c r="M5"/>
      <c r="N5"/>
    </row>
    <row r="6" spans="2:14" ht="19.5" customHeight="1">
      <c r="B6" s="66" t="s">
        <v>19</v>
      </c>
      <c r="C6" s="67"/>
      <c r="D6" s="67"/>
      <c r="E6" s="67"/>
      <c r="F6" s="67"/>
      <c r="G6" s="67"/>
      <c r="H6"/>
      <c r="I6"/>
      <c r="J6"/>
      <c r="K6"/>
      <c r="L6"/>
      <c r="M6"/>
      <c r="N6"/>
    </row>
    <row r="7" spans="2:14" ht="19.5" customHeight="1">
      <c r="B7" s="21" t="s">
        <v>296</v>
      </c>
      <c r="C7" s="476">
        <v>52968</v>
      </c>
      <c r="D7" s="303">
        <v>51089</v>
      </c>
      <c r="E7" s="71">
        <v>39668</v>
      </c>
      <c r="F7" s="72">
        <v>38342</v>
      </c>
      <c r="G7" s="72">
        <v>35544</v>
      </c>
      <c r="H7"/>
      <c r="I7"/>
      <c r="J7"/>
      <c r="K7"/>
      <c r="L7"/>
      <c r="M7"/>
      <c r="N7"/>
    </row>
    <row r="8" spans="2:14" ht="19.5" customHeight="1">
      <c r="B8" s="21" t="s">
        <v>101</v>
      </c>
      <c r="C8" s="476">
        <v>2153</v>
      </c>
      <c r="D8" s="303">
        <v>1432</v>
      </c>
      <c r="E8" s="71">
        <v>302</v>
      </c>
      <c r="F8" s="72">
        <v>270</v>
      </c>
      <c r="G8" s="72">
        <v>462</v>
      </c>
      <c r="H8"/>
      <c r="I8"/>
      <c r="J8"/>
      <c r="K8"/>
      <c r="L8"/>
      <c r="M8"/>
      <c r="N8"/>
    </row>
    <row r="9" spans="2:14" ht="19.5" customHeight="1">
      <c r="B9" s="52" t="s">
        <v>102</v>
      </c>
      <c r="C9" s="480">
        <v>37124</v>
      </c>
      <c r="D9" s="304">
        <v>34612</v>
      </c>
      <c r="E9" s="75">
        <v>34928</v>
      </c>
      <c r="F9" s="76">
        <v>27398</v>
      </c>
      <c r="G9" s="76">
        <v>19609</v>
      </c>
      <c r="H9"/>
      <c r="I9"/>
      <c r="J9"/>
      <c r="K9"/>
      <c r="L9"/>
      <c r="M9"/>
      <c r="N9"/>
    </row>
    <row r="10" spans="2:14" ht="19.5" customHeight="1">
      <c r="B10" s="109" t="s">
        <v>103</v>
      </c>
      <c r="C10" s="492">
        <v>92245</v>
      </c>
      <c r="D10" s="110">
        <v>87133</v>
      </c>
      <c r="E10" s="110">
        <v>74898</v>
      </c>
      <c r="F10" s="110">
        <v>66010</v>
      </c>
      <c r="G10" s="110">
        <v>55615</v>
      </c>
      <c r="H10"/>
      <c r="I10"/>
      <c r="J10"/>
      <c r="K10"/>
      <c r="L10"/>
      <c r="M10"/>
      <c r="N10"/>
    </row>
    <row r="11" spans="2:14" ht="19.5" customHeight="1">
      <c r="B11" s="21" t="s">
        <v>104</v>
      </c>
      <c r="C11" s="476">
        <v>1070</v>
      </c>
      <c r="D11" s="303">
        <v>1264</v>
      </c>
      <c r="E11" s="71">
        <v>1250</v>
      </c>
      <c r="F11" s="72">
        <v>1227</v>
      </c>
      <c r="G11" s="72">
        <v>1217</v>
      </c>
      <c r="H11"/>
      <c r="I11"/>
      <c r="J11"/>
      <c r="K11"/>
      <c r="L11"/>
      <c r="M11"/>
      <c r="N11"/>
    </row>
    <row r="12" spans="2:14" ht="19.5" customHeight="1">
      <c r="B12" s="21" t="s">
        <v>255</v>
      </c>
      <c r="C12" s="476">
        <v>6092</v>
      </c>
      <c r="D12" s="303">
        <v>8312</v>
      </c>
      <c r="E12" s="71">
        <v>7972</v>
      </c>
      <c r="F12" s="72">
        <v>9690</v>
      </c>
      <c r="G12" s="72">
        <v>9114</v>
      </c>
      <c r="H12"/>
      <c r="I12"/>
      <c r="J12"/>
      <c r="K12"/>
      <c r="L12"/>
      <c r="M12"/>
      <c r="N12"/>
    </row>
    <row r="13" spans="2:14" ht="19.5" customHeight="1">
      <c r="B13" s="21" t="s">
        <v>105</v>
      </c>
      <c r="C13" s="476">
        <v>2850</v>
      </c>
      <c r="D13" s="303">
        <v>3180</v>
      </c>
      <c r="E13" s="71">
        <v>3057</v>
      </c>
      <c r="F13" s="72">
        <v>2730</v>
      </c>
      <c r="G13" s="72">
        <v>3035</v>
      </c>
      <c r="H13"/>
      <c r="I13"/>
      <c r="J13"/>
      <c r="K13"/>
      <c r="L13"/>
      <c r="M13"/>
      <c r="N13"/>
    </row>
    <row r="14" spans="2:7" s="396" customFormat="1" ht="19.5" customHeight="1">
      <c r="B14" s="52" t="s">
        <v>106</v>
      </c>
      <c r="C14" s="1227">
        <v>2043</v>
      </c>
      <c r="D14" s="304">
        <v>1853</v>
      </c>
      <c r="E14" s="75">
        <v>1920</v>
      </c>
      <c r="F14" s="76">
        <v>1589</v>
      </c>
      <c r="G14" s="76">
        <v>2488</v>
      </c>
    </row>
    <row r="15" spans="2:14" ht="19.5" customHeight="1">
      <c r="B15" s="1158" t="s">
        <v>107</v>
      </c>
      <c r="C15" s="478">
        <v>2576</v>
      </c>
      <c r="D15" s="1159">
        <v>2738</v>
      </c>
      <c r="E15" s="1160">
        <v>2380</v>
      </c>
      <c r="F15" s="1161">
        <v>2154</v>
      </c>
      <c r="G15" s="1161">
        <v>1974</v>
      </c>
      <c r="H15"/>
      <c r="I15"/>
      <c r="J15"/>
      <c r="K15"/>
      <c r="L15"/>
      <c r="M15"/>
      <c r="N15"/>
    </row>
    <row r="16" spans="2:14" ht="19.5" customHeight="1">
      <c r="B16" s="109" t="s">
        <v>107</v>
      </c>
      <c r="C16" s="492">
        <v>14631</v>
      </c>
      <c r="D16" s="110">
        <v>17347</v>
      </c>
      <c r="E16" s="110">
        <v>16579</v>
      </c>
      <c r="F16" s="110">
        <v>17390</v>
      </c>
      <c r="G16" s="110">
        <v>17828</v>
      </c>
      <c r="H16"/>
      <c r="I16"/>
      <c r="J16"/>
      <c r="K16"/>
      <c r="L16"/>
      <c r="M16"/>
      <c r="N16"/>
    </row>
    <row r="17" spans="2:14" ht="19.5" customHeight="1">
      <c r="B17" s="112" t="s">
        <v>919</v>
      </c>
      <c r="C17" s="494">
        <v>106876</v>
      </c>
      <c r="D17" s="113">
        <v>104480</v>
      </c>
      <c r="E17" s="113">
        <v>91477</v>
      </c>
      <c r="F17" s="113">
        <v>83400</v>
      </c>
      <c r="G17" s="113">
        <v>73443</v>
      </c>
      <c r="H17"/>
      <c r="I17"/>
      <c r="J17"/>
      <c r="K17"/>
      <c r="L17"/>
      <c r="M17"/>
      <c r="N17"/>
    </row>
    <row r="18" ht="15" customHeight="1"/>
    <row r="19" spans="2:14" ht="13.5" customHeight="1">
      <c r="B19" s="1250" t="s">
        <v>297</v>
      </c>
      <c r="C19" s="1250"/>
      <c r="D19" s="1250"/>
      <c r="E19" s="1250"/>
      <c r="F19" s="1250"/>
      <c r="G19" s="1250"/>
      <c r="H19" s="1250"/>
      <c r="I19" s="1250"/>
      <c r="J19" s="1250"/>
      <c r="K19" s="1250"/>
      <c r="L19" s="1250"/>
      <c r="M19" s="1250"/>
      <c r="N19" s="1250"/>
    </row>
    <row r="20" spans="4:14" ht="13.5" customHeight="1">
      <c r="D20"/>
      <c r="E20"/>
      <c r="F20"/>
      <c r="G20"/>
      <c r="H20"/>
      <c r="I20"/>
      <c r="J20"/>
      <c r="K20"/>
      <c r="L20"/>
      <c r="M20"/>
      <c r="N20"/>
    </row>
  </sheetData>
  <sheetProtection/>
  <mergeCells count="3">
    <mergeCell ref="B2:N2"/>
    <mergeCell ref="B19:N19"/>
    <mergeCell ref="C4:M4"/>
  </mergeCells>
  <printOptions/>
  <pageMargins left="0.7480314960629921" right="0.7480314960629921" top="0.984251968503937" bottom="0.984251968503937" header="0.5118110236220472" footer="0.5118110236220472"/>
  <pageSetup fitToHeight="1" fitToWidth="1" horizontalDpi="600" verticalDpi="600" orientation="landscape" paperSize="9" scale="62"/>
  <drawing r:id="rId1"/>
</worksheet>
</file>

<file path=xl/worksheets/sheet18.xml><?xml version="1.0" encoding="utf-8"?>
<worksheet xmlns="http://schemas.openxmlformats.org/spreadsheetml/2006/main" xmlns:r="http://schemas.openxmlformats.org/officeDocument/2006/relationships">
  <sheetPr>
    <tabColor theme="4"/>
    <pageSetUpPr fitToPage="1"/>
  </sheetPr>
  <dimension ref="B2:G12"/>
  <sheetViews>
    <sheetView showGridLines="0" zoomScale="150" zoomScaleNormal="150" zoomScalePageLayoutView="150" workbookViewId="0" topLeftCell="A7">
      <selection activeCell="L29" sqref="L29"/>
    </sheetView>
  </sheetViews>
  <sheetFormatPr defaultColWidth="11.00390625" defaultRowHeight="19.5" customHeight="1"/>
  <cols>
    <col min="1" max="1" width="5.50390625" style="0" customWidth="1"/>
    <col min="2" max="2" width="26.125" style="0" customWidth="1"/>
    <col min="3" max="3" width="10.875" style="0" customWidth="1"/>
  </cols>
  <sheetData>
    <row r="2" spans="2:6" ht="19.5" customHeight="1">
      <c r="B2" s="1247" t="s">
        <v>108</v>
      </c>
      <c r="C2" s="1247"/>
      <c r="D2" s="1247"/>
      <c r="E2" s="1247"/>
      <c r="F2" s="1247"/>
    </row>
    <row r="3" spans="2:3" ht="19.5" customHeight="1">
      <c r="B3" s="1"/>
      <c r="C3" s="283"/>
    </row>
    <row r="4" spans="2:6" ht="19.5" customHeight="1">
      <c r="B4" s="64" t="s">
        <v>56</v>
      </c>
      <c r="C4" s="330" t="s">
        <v>218</v>
      </c>
      <c r="D4" s="330" t="s">
        <v>183</v>
      </c>
      <c r="E4" s="330">
        <v>2012</v>
      </c>
      <c r="F4" s="330">
        <v>2011</v>
      </c>
    </row>
    <row r="5" spans="2:6" ht="19.5" customHeight="1">
      <c r="B5" s="66" t="s">
        <v>19</v>
      </c>
      <c r="C5" s="6"/>
      <c r="D5" s="6"/>
      <c r="E5" s="6"/>
      <c r="F5" s="6"/>
    </row>
    <row r="6" spans="2:6" ht="19.5" customHeight="1">
      <c r="B6" s="21" t="s">
        <v>16</v>
      </c>
      <c r="C6" s="476">
        <v>126904</v>
      </c>
      <c r="D6" s="303">
        <v>125218</v>
      </c>
      <c r="E6" s="71">
        <v>109004</v>
      </c>
      <c r="F6" s="184">
        <v>98692</v>
      </c>
    </row>
    <row r="7" spans="2:6" ht="19.5" customHeight="1">
      <c r="B7" s="21" t="s">
        <v>176</v>
      </c>
      <c r="C7" s="476">
        <v>13987</v>
      </c>
      <c r="D7" s="303">
        <v>17376</v>
      </c>
      <c r="E7" s="71">
        <v>16332</v>
      </c>
      <c r="F7" s="184">
        <v>15752</v>
      </c>
    </row>
    <row r="8" spans="2:6" ht="19.5" customHeight="1">
      <c r="B8" s="21" t="s">
        <v>177</v>
      </c>
      <c r="C8" s="476">
        <v>9129</v>
      </c>
      <c r="D8" s="303">
        <v>9468</v>
      </c>
      <c r="E8" s="71">
        <v>8473</v>
      </c>
      <c r="F8" s="184">
        <v>8114</v>
      </c>
    </row>
    <row r="9" spans="2:6" ht="19.5" customHeight="1">
      <c r="B9" s="52" t="s">
        <v>46</v>
      </c>
      <c r="C9" s="480">
        <v>482</v>
      </c>
      <c r="D9" s="304">
        <v>1140</v>
      </c>
      <c r="E9" s="75">
        <v>852</v>
      </c>
      <c r="F9" s="185">
        <v>4305</v>
      </c>
    </row>
    <row r="10" spans="2:7" ht="19.5" customHeight="1">
      <c r="B10" s="62" t="s">
        <v>47</v>
      </c>
      <c r="C10" s="77">
        <v>150502</v>
      </c>
      <c r="D10" s="77">
        <v>153202</v>
      </c>
      <c r="E10" s="77">
        <v>134661</v>
      </c>
      <c r="F10" s="77">
        <v>126863</v>
      </c>
      <c r="G10" s="183"/>
    </row>
    <row r="11" spans="2:6" ht="19.5" customHeight="1">
      <c r="B11" s="206"/>
      <c r="C11" s="206"/>
      <c r="F11" s="198"/>
    </row>
    <row r="12" spans="2:6" ht="13.5" customHeight="1">
      <c r="B12" s="1264" t="s">
        <v>298</v>
      </c>
      <c r="C12" s="1264"/>
      <c r="D12" s="1264"/>
      <c r="E12" s="1264"/>
      <c r="F12" s="1264"/>
    </row>
    <row r="13" ht="13.5" customHeight="1"/>
  </sheetData>
  <sheetProtection/>
  <mergeCells count="2">
    <mergeCell ref="B2:F2"/>
    <mergeCell ref="B12:F12"/>
  </mergeCells>
  <printOptions/>
  <pageMargins left="0.7500000000000001" right="0.7500000000000001" top="1" bottom="1" header="0.5" footer="0.5"/>
  <pageSetup fitToHeight="1" fitToWidth="1" horizontalDpi="600" verticalDpi="600" orientation="portrait" paperSize="9"/>
  <drawing r:id="rId1"/>
</worksheet>
</file>

<file path=xl/worksheets/sheet19.xml><?xml version="1.0" encoding="utf-8"?>
<worksheet xmlns="http://schemas.openxmlformats.org/spreadsheetml/2006/main" xmlns:r="http://schemas.openxmlformats.org/officeDocument/2006/relationships">
  <sheetPr>
    <tabColor theme="4"/>
    <pageSetUpPr fitToPage="1"/>
  </sheetPr>
  <dimension ref="B2:Z38"/>
  <sheetViews>
    <sheetView showGridLines="0" zoomScalePageLayoutView="125" workbookViewId="0" topLeftCell="A16">
      <selection activeCell="B2" sqref="B2:E2"/>
    </sheetView>
  </sheetViews>
  <sheetFormatPr defaultColWidth="11.00390625" defaultRowHeight="19.5" customHeight="1"/>
  <cols>
    <col min="1" max="1" width="5.50390625" style="0" customWidth="1"/>
    <col min="2" max="2" width="26.125" style="0" customWidth="1"/>
    <col min="3" max="4" width="10.50390625" style="0" customWidth="1"/>
    <col min="5" max="5" width="10.50390625" style="132" customWidth="1"/>
    <col min="6" max="27" width="10.50390625" style="0" customWidth="1"/>
  </cols>
  <sheetData>
    <row r="2" spans="2:26" ht="19.5" customHeight="1">
      <c r="B2" s="1265" t="str">
        <f>UPPER("Non-current debt analysis")</f>
        <v>NON-CURRENT DEBT ANALYSIS</v>
      </c>
      <c r="C2" s="1265"/>
      <c r="D2" s="1265"/>
      <c r="E2" s="1265"/>
      <c r="F2" s="1226"/>
      <c r="G2" s="1226"/>
      <c r="H2" s="1226"/>
      <c r="I2" s="1226"/>
      <c r="J2" s="1226"/>
      <c r="K2" s="1226"/>
      <c r="L2" s="1226"/>
      <c r="M2" s="1226"/>
      <c r="N2" s="1226"/>
      <c r="O2" s="1226"/>
      <c r="P2" s="1226"/>
      <c r="Q2" s="1226"/>
      <c r="R2" s="1226"/>
      <c r="S2" s="1226"/>
      <c r="T2" s="1226"/>
      <c r="U2" s="1226"/>
      <c r="V2" s="1226"/>
      <c r="W2" s="1226"/>
      <c r="X2" s="1226"/>
      <c r="Y2" s="1226"/>
      <c r="Z2" s="1226"/>
    </row>
    <row r="3" spans="6:22" ht="19.5" customHeight="1">
      <c r="F3" s="118"/>
      <c r="G3" s="118"/>
      <c r="H3" s="118"/>
      <c r="I3" s="118"/>
      <c r="J3" s="118"/>
      <c r="K3" s="118"/>
      <c r="L3" s="118"/>
      <c r="M3" s="118"/>
      <c r="N3" s="118"/>
      <c r="O3" s="118"/>
      <c r="P3" s="118"/>
      <c r="Q3" s="118"/>
      <c r="R3" s="118"/>
      <c r="S3" s="118"/>
      <c r="T3" s="118"/>
      <c r="U3" s="118"/>
      <c r="V3" s="118"/>
    </row>
    <row r="4" spans="2:26" ht="19.5" customHeight="1">
      <c r="B4" s="64" t="s">
        <v>56</v>
      </c>
      <c r="C4" s="1252"/>
      <c r="D4" s="1252"/>
      <c r="E4" s="1252"/>
      <c r="F4" s="1252"/>
      <c r="G4" s="1252"/>
      <c r="H4" s="1252"/>
      <c r="I4" s="1252"/>
      <c r="J4" s="1252"/>
      <c r="K4" s="1252"/>
      <c r="L4" s="1252"/>
      <c r="M4" s="1252"/>
      <c r="N4" s="1252"/>
      <c r="O4" s="1252"/>
      <c r="P4" s="1252"/>
      <c r="Q4" s="1252"/>
      <c r="R4" s="1252"/>
      <c r="S4" s="1252"/>
      <c r="T4" s="1252"/>
      <c r="U4" s="1252"/>
      <c r="V4" s="1252"/>
      <c r="W4" s="1252"/>
      <c r="X4" s="1252"/>
      <c r="Y4" s="1252"/>
      <c r="Z4" s="1252"/>
    </row>
    <row r="5" spans="2:12" ht="19.5" customHeight="1">
      <c r="B5" s="66" t="s">
        <v>256</v>
      </c>
      <c r="C5" s="104">
        <v>2014</v>
      </c>
      <c r="D5" s="67" t="s">
        <v>109</v>
      </c>
      <c r="E5" s="104">
        <v>2013</v>
      </c>
      <c r="F5" s="5" t="s">
        <v>109</v>
      </c>
      <c r="G5" s="4">
        <v>2012</v>
      </c>
      <c r="H5" s="5" t="s">
        <v>109</v>
      </c>
      <c r="I5" s="4">
        <v>2011</v>
      </c>
      <c r="J5" s="5" t="s">
        <v>109</v>
      </c>
      <c r="K5" s="5">
        <v>2010</v>
      </c>
      <c r="L5" s="5" t="s">
        <v>109</v>
      </c>
    </row>
    <row r="6" spans="2:12" ht="19.5" customHeight="1">
      <c r="B6" s="51" t="s">
        <v>110</v>
      </c>
      <c r="C6" s="506"/>
      <c r="D6" s="428"/>
      <c r="E6" s="154"/>
      <c r="F6" s="154"/>
      <c r="G6" s="119"/>
      <c r="H6" s="120"/>
      <c r="I6" s="121"/>
      <c r="J6" s="121"/>
      <c r="K6" s="121"/>
      <c r="L6" s="121"/>
    </row>
    <row r="7" spans="2:12" ht="19.5" customHeight="1">
      <c r="B7" s="122">
        <v>2011</v>
      </c>
      <c r="C7" s="433" t="s">
        <v>20</v>
      </c>
      <c r="D7" s="429" t="s">
        <v>20</v>
      </c>
      <c r="E7" s="306" t="s">
        <v>20</v>
      </c>
      <c r="F7" s="382" t="s">
        <v>20</v>
      </c>
      <c r="G7" s="85" t="s">
        <v>20</v>
      </c>
      <c r="H7" s="123" t="s">
        <v>20</v>
      </c>
      <c r="I7" s="72" t="s">
        <v>20</v>
      </c>
      <c r="J7" s="107" t="s">
        <v>20</v>
      </c>
      <c r="K7" s="72" t="s">
        <v>20</v>
      </c>
      <c r="L7" s="107" t="s">
        <v>20</v>
      </c>
    </row>
    <row r="8" spans="2:12" ht="19.5" customHeight="1">
      <c r="B8" s="122">
        <v>2012</v>
      </c>
      <c r="C8" s="433" t="s">
        <v>20</v>
      </c>
      <c r="D8" s="429" t="s">
        <v>20</v>
      </c>
      <c r="E8" s="306" t="s">
        <v>20</v>
      </c>
      <c r="F8" s="382" t="s">
        <v>20</v>
      </c>
      <c r="G8" s="85" t="s">
        <v>20</v>
      </c>
      <c r="H8" s="123" t="s">
        <v>20</v>
      </c>
      <c r="I8" s="72" t="s">
        <v>20</v>
      </c>
      <c r="J8" s="107" t="s">
        <v>20</v>
      </c>
      <c r="K8" s="72">
        <v>4483</v>
      </c>
      <c r="L8" s="125">
        <v>0.18</v>
      </c>
    </row>
    <row r="9" spans="2:12" ht="19.5" customHeight="1">
      <c r="B9" s="122">
        <v>2013</v>
      </c>
      <c r="C9" s="433" t="s">
        <v>20</v>
      </c>
      <c r="D9" s="429" t="s">
        <v>20</v>
      </c>
      <c r="E9" s="306" t="s">
        <v>20</v>
      </c>
      <c r="F9" s="382" t="s">
        <v>20</v>
      </c>
      <c r="G9" s="85" t="s">
        <v>20</v>
      </c>
      <c r="H9" s="123" t="s">
        <v>20</v>
      </c>
      <c r="I9" s="72">
        <v>5812</v>
      </c>
      <c r="J9" s="125">
        <v>0.22</v>
      </c>
      <c r="K9" s="72">
        <v>4735</v>
      </c>
      <c r="L9" s="125">
        <v>0.19</v>
      </c>
    </row>
    <row r="10" spans="2:12" ht="19.5" customHeight="1">
      <c r="B10" s="122">
        <v>2014</v>
      </c>
      <c r="C10" s="433" t="s">
        <v>20</v>
      </c>
      <c r="D10" s="429" t="s">
        <v>20</v>
      </c>
      <c r="E10" s="306" t="s">
        <v>20</v>
      </c>
      <c r="F10" s="382" t="s">
        <v>20</v>
      </c>
      <c r="G10" s="85">
        <v>5056</v>
      </c>
      <c r="H10" s="126">
        <v>0.19</v>
      </c>
      <c r="I10" s="72">
        <v>4697</v>
      </c>
      <c r="J10" s="125">
        <v>0.18</v>
      </c>
      <c r="K10" s="72">
        <v>2964</v>
      </c>
      <c r="L10" s="125">
        <v>0.11</v>
      </c>
    </row>
    <row r="11" spans="2:12" ht="19.5" customHeight="1">
      <c r="B11" s="122">
        <v>2015</v>
      </c>
      <c r="C11" s="433" t="s">
        <v>20</v>
      </c>
      <c r="D11" s="429" t="s">
        <v>20</v>
      </c>
      <c r="E11" s="306">
        <v>4647</v>
      </c>
      <c r="F11" s="328">
        <v>0.14</v>
      </c>
      <c r="G11" s="85">
        <v>4572</v>
      </c>
      <c r="H11" s="126">
        <v>0.17</v>
      </c>
      <c r="I11" s="72">
        <v>4676</v>
      </c>
      <c r="J11" s="125">
        <v>0.17</v>
      </c>
      <c r="K11" s="72">
        <v>4548</v>
      </c>
      <c r="L11" s="125">
        <v>0.18</v>
      </c>
    </row>
    <row r="12" spans="2:12" ht="19.5" customHeight="1">
      <c r="B12" s="122">
        <v>2016</v>
      </c>
      <c r="C12" s="433">
        <v>4793</v>
      </c>
      <c r="D12" s="430">
        <v>0.11</v>
      </c>
      <c r="E12" s="306">
        <v>4528</v>
      </c>
      <c r="F12" s="328">
        <v>0.14</v>
      </c>
      <c r="G12" s="85">
        <v>2804</v>
      </c>
      <c r="H12" s="126">
        <v>0.1</v>
      </c>
      <c r="I12" s="72">
        <v>1965</v>
      </c>
      <c r="J12" s="125">
        <v>0.07</v>
      </c>
      <c r="K12" s="72" t="s">
        <v>266</v>
      </c>
      <c r="L12" s="125">
        <v>0.34</v>
      </c>
    </row>
    <row r="13" spans="2:12" ht="19.5" customHeight="1">
      <c r="B13" s="122">
        <v>2017</v>
      </c>
      <c r="C13" s="433">
        <v>4547</v>
      </c>
      <c r="D13" s="430">
        <v>0.1</v>
      </c>
      <c r="E13" s="306">
        <v>4159</v>
      </c>
      <c r="F13" s="328">
        <v>0.12</v>
      </c>
      <c r="G13" s="85">
        <v>4124</v>
      </c>
      <c r="H13" s="126">
        <v>0.15</v>
      </c>
      <c r="I13" s="72" t="s">
        <v>265</v>
      </c>
      <c r="J13" s="125">
        <v>0.36</v>
      </c>
      <c r="K13" s="72" t="s">
        <v>20</v>
      </c>
      <c r="L13" s="125" t="s">
        <v>20</v>
      </c>
    </row>
    <row r="14" spans="2:12" ht="19.5" customHeight="1">
      <c r="B14" s="122">
        <v>2018</v>
      </c>
      <c r="C14" s="433">
        <v>4451</v>
      </c>
      <c r="D14" s="430">
        <v>0.1</v>
      </c>
      <c r="E14" s="306">
        <v>4361</v>
      </c>
      <c r="F14" s="426">
        <v>0.13</v>
      </c>
      <c r="G14" s="85" t="s">
        <v>922</v>
      </c>
      <c r="H14" s="380">
        <v>0.39</v>
      </c>
      <c r="I14" s="72" t="s">
        <v>20</v>
      </c>
      <c r="J14" s="125" t="s">
        <v>20</v>
      </c>
      <c r="K14" s="72" t="s">
        <v>20</v>
      </c>
      <c r="L14" s="124" t="s">
        <v>20</v>
      </c>
    </row>
    <row r="15" spans="2:12" ht="19.5" customHeight="1">
      <c r="B15" s="127">
        <v>2019</v>
      </c>
      <c r="C15" s="434">
        <v>4765</v>
      </c>
      <c r="D15" s="431">
        <v>0.11</v>
      </c>
      <c r="E15" s="308" t="s">
        <v>264</v>
      </c>
      <c r="F15" s="427">
        <v>0.47</v>
      </c>
      <c r="G15" s="72" t="s">
        <v>20</v>
      </c>
      <c r="H15" s="128" t="s">
        <v>20</v>
      </c>
      <c r="I15" s="76" t="s">
        <v>20</v>
      </c>
      <c r="J15" s="129" t="s">
        <v>20</v>
      </c>
      <c r="K15" s="76" t="s">
        <v>20</v>
      </c>
      <c r="L15" s="130" t="s">
        <v>20</v>
      </c>
    </row>
    <row r="16" spans="2:12" ht="19.5" customHeight="1">
      <c r="B16" s="127" t="s">
        <v>235</v>
      </c>
      <c r="C16" s="434">
        <v>25606</v>
      </c>
      <c r="D16" s="431">
        <v>0.58</v>
      </c>
      <c r="E16" s="308" t="s">
        <v>20</v>
      </c>
      <c r="F16" s="427" t="s">
        <v>20</v>
      </c>
      <c r="G16" s="111" t="s">
        <v>20</v>
      </c>
      <c r="H16" s="128" t="s">
        <v>20</v>
      </c>
      <c r="I16" s="76" t="s">
        <v>20</v>
      </c>
      <c r="J16" s="129" t="s">
        <v>20</v>
      </c>
      <c r="K16" s="76" t="s">
        <v>20</v>
      </c>
      <c r="L16" s="130" t="s">
        <v>20</v>
      </c>
    </row>
    <row r="17" spans="2:12" ht="19.5" customHeight="1">
      <c r="B17" s="62" t="s">
        <v>47</v>
      </c>
      <c r="C17" s="77">
        <v>44162</v>
      </c>
      <c r="D17" s="381">
        <v>1</v>
      </c>
      <c r="E17" s="77">
        <v>33156</v>
      </c>
      <c r="F17" s="392">
        <v>1</v>
      </c>
      <c r="G17" s="77">
        <v>27247</v>
      </c>
      <c r="H17" s="381">
        <v>1</v>
      </c>
      <c r="I17" s="78">
        <v>26629</v>
      </c>
      <c r="J17" s="381">
        <v>1</v>
      </c>
      <c r="K17" s="78">
        <v>25271</v>
      </c>
      <c r="L17" s="381">
        <v>1</v>
      </c>
    </row>
    <row r="18" spans="6:22" ht="19.5" customHeight="1">
      <c r="F18" s="131"/>
      <c r="G18" s="131"/>
      <c r="H18" s="131"/>
      <c r="I18" s="131"/>
      <c r="J18" s="131"/>
      <c r="K18" s="131"/>
      <c r="L18" s="131"/>
      <c r="M18" s="131"/>
      <c r="N18" s="131"/>
      <c r="O18" s="131"/>
      <c r="P18" s="131"/>
      <c r="Q18" s="131"/>
      <c r="R18" s="131"/>
      <c r="S18" s="131"/>
      <c r="T18" s="131"/>
      <c r="U18" s="131"/>
      <c r="V18" s="132"/>
    </row>
    <row r="19" spans="2:26" ht="19.5" customHeight="1">
      <c r="B19" s="25"/>
      <c r="C19" s="1252"/>
      <c r="D19" s="1252"/>
      <c r="E19" s="1252"/>
      <c r="F19" s="1252"/>
      <c r="G19" s="1252"/>
      <c r="H19" s="1252"/>
      <c r="I19" s="1252"/>
      <c r="J19" s="1252"/>
      <c r="K19" s="1252"/>
      <c r="L19" s="1252"/>
      <c r="M19" s="1252"/>
      <c r="N19" s="1252"/>
      <c r="O19" s="1252"/>
      <c r="P19" s="1252"/>
      <c r="Q19" s="1252"/>
      <c r="R19" s="1252"/>
      <c r="S19" s="1252"/>
      <c r="T19" s="1252"/>
      <c r="U19" s="1252"/>
      <c r="V19" s="1252"/>
      <c r="W19" s="1252"/>
      <c r="X19" s="1252"/>
      <c r="Y19" s="1252"/>
      <c r="Z19" s="1252"/>
    </row>
    <row r="20" spans="2:12" ht="19.5" customHeight="1">
      <c r="B20" s="66" t="s">
        <v>257</v>
      </c>
      <c r="C20" s="104">
        <v>2014</v>
      </c>
      <c r="D20" s="5" t="s">
        <v>109</v>
      </c>
      <c r="E20" s="104">
        <v>2013</v>
      </c>
      <c r="F20" s="5" t="s">
        <v>109</v>
      </c>
      <c r="G20" s="4">
        <v>2012</v>
      </c>
      <c r="H20" s="5" t="s">
        <v>109</v>
      </c>
      <c r="I20" s="4">
        <v>2011</v>
      </c>
      <c r="J20" s="5" t="s">
        <v>109</v>
      </c>
      <c r="K20" s="5">
        <v>2010</v>
      </c>
      <c r="L20" s="5" t="s">
        <v>109</v>
      </c>
    </row>
    <row r="21" spans="2:12" ht="19.5" customHeight="1">
      <c r="B21" s="51" t="s">
        <v>920</v>
      </c>
      <c r="C21" s="506"/>
      <c r="D21" s="432"/>
      <c r="E21" s="154"/>
      <c r="F21" s="154"/>
      <c r="G21" s="119"/>
      <c r="H21" s="120"/>
      <c r="I21" s="121"/>
      <c r="J21" s="121"/>
      <c r="K21" s="121"/>
      <c r="L21" s="121"/>
    </row>
    <row r="22" spans="2:12" ht="19.5" customHeight="1">
      <c r="B22" s="21" t="s">
        <v>111</v>
      </c>
      <c r="C22" s="433">
        <v>41369</v>
      </c>
      <c r="D22" s="430">
        <v>0.94</v>
      </c>
      <c r="E22" s="382">
        <v>27908</v>
      </c>
      <c r="F22" s="328">
        <v>0.84</v>
      </c>
      <c r="G22" s="383">
        <v>18060</v>
      </c>
      <c r="H22" s="126">
        <v>0.66</v>
      </c>
      <c r="I22" s="72">
        <v>11185</v>
      </c>
      <c r="J22" s="125">
        <v>0.42</v>
      </c>
      <c r="K22" s="72">
        <v>9685</v>
      </c>
      <c r="L22" s="125">
        <v>0.39</v>
      </c>
    </row>
    <row r="23" spans="2:12" ht="19.5" customHeight="1">
      <c r="B23" s="21" t="s">
        <v>112</v>
      </c>
      <c r="C23" s="433">
        <v>2428</v>
      </c>
      <c r="D23" s="430">
        <v>0.05</v>
      </c>
      <c r="E23" s="382">
        <v>4885</v>
      </c>
      <c r="F23" s="328">
        <v>0.15</v>
      </c>
      <c r="G23" s="383">
        <v>7445</v>
      </c>
      <c r="H23" s="126">
        <v>0.27</v>
      </c>
      <c r="I23" s="72">
        <v>12398</v>
      </c>
      <c r="J23" s="125">
        <v>0.47</v>
      </c>
      <c r="K23" s="72">
        <v>15255</v>
      </c>
      <c r="L23" s="125">
        <v>0.6</v>
      </c>
    </row>
    <row r="24" spans="2:12" ht="19.5" customHeight="1">
      <c r="B24" s="52" t="s">
        <v>113</v>
      </c>
      <c r="C24" s="434">
        <v>365</v>
      </c>
      <c r="D24" s="431">
        <v>0.01</v>
      </c>
      <c r="E24" s="384">
        <v>363</v>
      </c>
      <c r="F24" s="427">
        <v>0.01</v>
      </c>
      <c r="G24" s="385">
        <v>1742</v>
      </c>
      <c r="H24" s="128">
        <v>0.07</v>
      </c>
      <c r="I24" s="76">
        <v>3046</v>
      </c>
      <c r="J24" s="129">
        <v>0.11</v>
      </c>
      <c r="K24" s="76">
        <v>331</v>
      </c>
      <c r="L24" s="129">
        <v>0.01</v>
      </c>
    </row>
    <row r="25" spans="2:12" ht="19.5" customHeight="1">
      <c r="B25" s="62" t="s">
        <v>47</v>
      </c>
      <c r="C25" s="77">
        <v>44162</v>
      </c>
      <c r="D25" s="381">
        <v>1</v>
      </c>
      <c r="E25" s="386">
        <v>33156</v>
      </c>
      <c r="F25" s="392">
        <v>1</v>
      </c>
      <c r="G25" s="386">
        <v>27247</v>
      </c>
      <c r="H25" s="381">
        <v>1</v>
      </c>
      <c r="I25" s="78">
        <v>26629</v>
      </c>
      <c r="J25" s="381">
        <v>1</v>
      </c>
      <c r="K25" s="78">
        <v>25271</v>
      </c>
      <c r="L25" s="381">
        <v>1</v>
      </c>
    </row>
    <row r="26" spans="6:22" ht="19.5" customHeight="1">
      <c r="F26" s="131"/>
      <c r="G26" s="131"/>
      <c r="H26" s="131"/>
      <c r="I26" s="131"/>
      <c r="J26" s="133"/>
      <c r="K26" s="131"/>
      <c r="L26" s="131"/>
      <c r="M26" s="134"/>
      <c r="N26" s="131"/>
      <c r="O26" s="131"/>
      <c r="P26" s="131"/>
      <c r="Q26" s="134"/>
      <c r="R26" s="131"/>
      <c r="S26" s="131"/>
      <c r="T26" s="131"/>
      <c r="U26" s="131"/>
      <c r="V26" s="132"/>
    </row>
    <row r="27" spans="2:26" ht="19.5" customHeight="1">
      <c r="B27" s="25"/>
      <c r="C27" s="1252"/>
      <c r="D27" s="1252"/>
      <c r="E27" s="1252"/>
      <c r="F27" s="1252"/>
      <c r="G27" s="1252"/>
      <c r="H27" s="1252"/>
      <c r="I27" s="1252"/>
      <c r="J27" s="1252"/>
      <c r="K27" s="1252"/>
      <c r="L27" s="1252"/>
      <c r="M27" s="1252"/>
      <c r="N27" s="1252"/>
      <c r="O27" s="1252"/>
      <c r="P27" s="1252"/>
      <c r="Q27" s="1252"/>
      <c r="R27" s="1252"/>
      <c r="S27" s="1252"/>
      <c r="T27" s="1252"/>
      <c r="U27" s="1252"/>
      <c r="V27" s="1252"/>
      <c r="W27" s="1252"/>
      <c r="X27" s="1252"/>
      <c r="Y27" s="1252"/>
      <c r="Z27" s="1252"/>
    </row>
    <row r="28" spans="2:12" ht="19.5" customHeight="1">
      <c r="B28" s="66" t="s">
        <v>257</v>
      </c>
      <c r="C28" s="104">
        <v>2014</v>
      </c>
      <c r="D28" s="5" t="s">
        <v>109</v>
      </c>
      <c r="E28" s="104">
        <v>2013</v>
      </c>
      <c r="F28" s="5" t="s">
        <v>109</v>
      </c>
      <c r="G28" s="4">
        <v>2012</v>
      </c>
      <c r="H28" s="5" t="s">
        <v>109</v>
      </c>
      <c r="I28" s="4">
        <v>2011</v>
      </c>
      <c r="J28" s="5" t="s">
        <v>109</v>
      </c>
      <c r="K28" s="5">
        <v>2010</v>
      </c>
      <c r="L28" s="5" t="s">
        <v>109</v>
      </c>
    </row>
    <row r="29" spans="2:12" ht="19.5" customHeight="1">
      <c r="B29" s="51" t="s">
        <v>921</v>
      </c>
      <c r="C29" s="506"/>
      <c r="D29" s="432"/>
      <c r="E29" s="154"/>
      <c r="F29" s="154"/>
      <c r="G29" s="119"/>
      <c r="H29" s="120"/>
      <c r="I29" s="121"/>
      <c r="J29" s="121"/>
      <c r="K29" s="121"/>
      <c r="L29" s="121"/>
    </row>
    <row r="30" spans="2:12" ht="19.5" customHeight="1">
      <c r="B30" s="21" t="s">
        <v>114</v>
      </c>
      <c r="C30" s="433">
        <v>6944</v>
      </c>
      <c r="D30" s="430">
        <v>0.16</v>
      </c>
      <c r="E30" s="306">
        <v>6771</v>
      </c>
      <c r="F30" s="328">
        <v>0.2</v>
      </c>
      <c r="G30" s="85">
        <v>6710</v>
      </c>
      <c r="H30" s="126">
        <v>0.25</v>
      </c>
      <c r="I30" s="72">
        <v>6280</v>
      </c>
      <c r="J30" s="125">
        <v>0.24</v>
      </c>
      <c r="K30" s="72">
        <v>4245</v>
      </c>
      <c r="L30" s="125">
        <v>0.17</v>
      </c>
    </row>
    <row r="31" spans="2:12" ht="19.5" customHeight="1">
      <c r="B31" s="52" t="s">
        <v>115</v>
      </c>
      <c r="C31" s="434">
        <v>37218</v>
      </c>
      <c r="D31" s="431">
        <v>0.84</v>
      </c>
      <c r="E31" s="308">
        <v>26385</v>
      </c>
      <c r="F31" s="427">
        <v>0.8</v>
      </c>
      <c r="G31" s="111">
        <v>20537</v>
      </c>
      <c r="H31" s="128">
        <v>0.75</v>
      </c>
      <c r="I31" s="76">
        <v>20349</v>
      </c>
      <c r="J31" s="129">
        <v>0.76</v>
      </c>
      <c r="K31" s="76">
        <v>21026</v>
      </c>
      <c r="L31" s="129">
        <v>0.83</v>
      </c>
    </row>
    <row r="32" spans="2:12" ht="19.5" customHeight="1">
      <c r="B32" s="62" t="s">
        <v>47</v>
      </c>
      <c r="C32" s="77">
        <v>44162</v>
      </c>
      <c r="D32" s="381">
        <v>1</v>
      </c>
      <c r="E32" s="77">
        <v>33156</v>
      </c>
      <c r="F32" s="392">
        <v>1</v>
      </c>
      <c r="G32" s="77">
        <v>27247</v>
      </c>
      <c r="H32" s="381">
        <v>1</v>
      </c>
      <c r="I32" s="78">
        <v>26629</v>
      </c>
      <c r="J32" s="381">
        <v>1</v>
      </c>
      <c r="K32" s="78">
        <v>25271</v>
      </c>
      <c r="L32" s="381">
        <v>1</v>
      </c>
    </row>
    <row r="33" ht="19.5" customHeight="1">
      <c r="Q33" s="135"/>
    </row>
    <row r="34" spans="2:26" ht="19.5" customHeight="1">
      <c r="B34" s="1250" t="s">
        <v>299</v>
      </c>
      <c r="C34" s="1250"/>
      <c r="D34" s="1250"/>
      <c r="E34" s="1250"/>
      <c r="F34" s="1250"/>
      <c r="G34" s="1250"/>
      <c r="H34" s="1250"/>
      <c r="I34" s="1250"/>
      <c r="J34" s="1250"/>
      <c r="K34" s="1250"/>
      <c r="L34" s="1250"/>
      <c r="M34" s="1250"/>
      <c r="N34" s="1250"/>
      <c r="O34" s="1250"/>
      <c r="P34" s="1250"/>
      <c r="Q34" s="1250"/>
      <c r="R34" s="1250"/>
      <c r="S34" s="1250"/>
      <c r="T34" s="1250"/>
      <c r="U34" s="1250"/>
      <c r="V34" s="1250"/>
      <c r="W34" s="1250"/>
      <c r="X34" s="1250"/>
      <c r="Y34" s="1250"/>
      <c r="Z34" s="1250"/>
    </row>
    <row r="35" spans="2:26" ht="19.5" customHeight="1">
      <c r="B35" s="1250" t="s">
        <v>300</v>
      </c>
      <c r="C35" s="1250"/>
      <c r="D35" s="1250"/>
      <c r="E35" s="1250"/>
      <c r="F35" s="1250"/>
      <c r="G35" s="1250"/>
      <c r="H35" s="1250"/>
      <c r="I35" s="1250"/>
      <c r="J35" s="1250"/>
      <c r="K35" s="1250"/>
      <c r="L35" s="1250"/>
      <c r="M35" s="1250"/>
      <c r="N35" s="1250"/>
      <c r="O35" s="1250"/>
      <c r="P35" s="1250"/>
      <c r="Q35" s="1250"/>
      <c r="R35" s="1250"/>
      <c r="S35" s="1250"/>
      <c r="T35" s="1250"/>
      <c r="U35" s="1250"/>
      <c r="V35" s="1250"/>
      <c r="W35" s="1250"/>
      <c r="X35" s="1250"/>
      <c r="Y35" s="1250"/>
      <c r="Z35" s="1250"/>
    </row>
    <row r="36" spans="2:26" ht="19.5" customHeight="1">
      <c r="B36" s="1250" t="s">
        <v>301</v>
      </c>
      <c r="C36" s="1250"/>
      <c r="D36" s="1250"/>
      <c r="E36" s="1250"/>
      <c r="F36" s="1250"/>
      <c r="G36" s="1250"/>
      <c r="H36" s="1250"/>
      <c r="I36" s="1250"/>
      <c r="J36" s="1250"/>
      <c r="K36" s="1250"/>
      <c r="L36" s="1250"/>
      <c r="M36" s="1250"/>
      <c r="N36" s="1250"/>
      <c r="O36" s="1250"/>
      <c r="P36" s="1250"/>
      <c r="Q36" s="1250"/>
      <c r="R36" s="1250"/>
      <c r="S36" s="1250"/>
      <c r="T36" s="1250"/>
      <c r="U36" s="1250"/>
      <c r="V36" s="1250"/>
      <c r="W36" s="1250"/>
      <c r="X36" s="1250"/>
      <c r="Y36" s="1250"/>
      <c r="Z36" s="1250"/>
    </row>
    <row r="37" spans="2:26" ht="19.5" customHeight="1">
      <c r="B37" s="1250" t="s">
        <v>302</v>
      </c>
      <c r="C37" s="1250"/>
      <c r="D37" s="1250"/>
      <c r="E37" s="1250"/>
      <c r="F37" s="1250"/>
      <c r="G37" s="1250"/>
      <c r="H37" s="1250"/>
      <c r="I37" s="1250"/>
      <c r="J37" s="1250"/>
      <c r="K37" s="1250"/>
      <c r="L37" s="1250"/>
      <c r="M37" s="1250"/>
      <c r="N37" s="1250"/>
      <c r="O37" s="1250"/>
      <c r="P37" s="1250"/>
      <c r="Q37" s="1250"/>
      <c r="R37" s="1250"/>
      <c r="S37" s="1250"/>
      <c r="T37" s="1250"/>
      <c r="U37" s="1250"/>
      <c r="V37" s="1250"/>
      <c r="W37" s="1250"/>
      <c r="X37" s="1250"/>
      <c r="Y37" s="1250"/>
      <c r="Z37" s="1250"/>
    </row>
    <row r="38" spans="2:26" ht="19.5" customHeight="1">
      <c r="B38" s="1250" t="s">
        <v>303</v>
      </c>
      <c r="C38" s="1250"/>
      <c r="D38" s="1250"/>
      <c r="E38" s="1250"/>
      <c r="F38" s="1250"/>
      <c r="G38" s="1250"/>
      <c r="H38" s="1250"/>
      <c r="I38" s="1250"/>
      <c r="J38" s="1250"/>
      <c r="K38" s="1250"/>
      <c r="L38" s="1250"/>
      <c r="M38" s="1250"/>
      <c r="N38" s="1250"/>
      <c r="O38" s="1250"/>
      <c r="P38" s="1250"/>
      <c r="Q38" s="1250"/>
      <c r="R38" s="1250"/>
      <c r="S38" s="1250"/>
      <c r="T38" s="1250"/>
      <c r="U38" s="1250"/>
      <c r="V38" s="1250"/>
      <c r="W38" s="1250"/>
      <c r="X38" s="1250"/>
      <c r="Y38" s="1250"/>
      <c r="Z38" s="1250"/>
    </row>
    <row r="41" ht="13.5" customHeight="1"/>
    <row r="42" ht="13.5" customHeight="1"/>
    <row r="43" ht="13.5" customHeight="1"/>
    <row r="44" ht="13.5" customHeight="1"/>
    <row r="45" ht="13.5" customHeight="1"/>
  </sheetData>
  <sheetProtection/>
  <mergeCells count="12">
    <mergeCell ref="B2:E2"/>
    <mergeCell ref="B38:Z38"/>
    <mergeCell ref="Y4:Z4"/>
    <mergeCell ref="Y19:Z19"/>
    <mergeCell ref="C4:X4"/>
    <mergeCell ref="C19:X19"/>
    <mergeCell ref="B36:Z36"/>
    <mergeCell ref="B37:Z37"/>
    <mergeCell ref="Y27:Z27"/>
    <mergeCell ref="B34:Z34"/>
    <mergeCell ref="B35:Z35"/>
    <mergeCell ref="C27:X27"/>
  </mergeCells>
  <printOptions/>
  <pageMargins left="0.7480314960629921" right="0.7480314960629921" top="0.984251968503937" bottom="0.984251968503937" header="0.5118110236220472" footer="0.5118110236220472"/>
  <pageSetup fitToHeight="1" fitToWidth="1" horizontalDpi="600" verticalDpi="600" orientation="landscape" paperSize="9" scale="45"/>
  <drawing r:id="rId1"/>
</worksheet>
</file>

<file path=xl/worksheets/sheet2.xml><?xml version="1.0" encoding="utf-8"?>
<worksheet xmlns="http://schemas.openxmlformats.org/spreadsheetml/2006/main" xmlns:r="http://schemas.openxmlformats.org/officeDocument/2006/relationships">
  <sheetPr>
    <tabColor rgb="FFFF0000"/>
  </sheetPr>
  <dimension ref="B2:M8"/>
  <sheetViews>
    <sheetView showGridLines="0" zoomScale="150" zoomScaleNormal="150" zoomScalePageLayoutView="150" workbookViewId="0" topLeftCell="A1">
      <selection activeCell="M9" sqref="M9"/>
    </sheetView>
  </sheetViews>
  <sheetFormatPr defaultColWidth="11.00390625" defaultRowHeight="15.75"/>
  <cols>
    <col min="9" max="9" width="22.375" style="0" customWidth="1"/>
  </cols>
  <sheetData>
    <row r="2" spans="2:13" ht="15.75">
      <c r="B2" s="1247" t="s">
        <v>202</v>
      </c>
      <c r="C2" s="1247"/>
      <c r="D2" s="1247"/>
      <c r="E2" s="1247"/>
      <c r="F2" s="1247"/>
      <c r="G2" s="1247"/>
      <c r="H2" s="1247"/>
      <c r="I2" s="1247"/>
      <c r="J2" s="1247"/>
      <c r="K2" s="1247"/>
      <c r="L2" s="1247"/>
      <c r="M2" s="1247"/>
    </row>
    <row r="3" ht="15.75">
      <c r="B3" s="255"/>
    </row>
    <row r="4" spans="2:9" ht="15" customHeight="1">
      <c r="B4" s="1248" t="s">
        <v>272</v>
      </c>
      <c r="C4" s="1248"/>
      <c r="D4" s="1248"/>
      <c r="E4" s="1248"/>
      <c r="F4" s="1248"/>
      <c r="G4" s="1248"/>
      <c r="H4" s="1248"/>
      <c r="I4" s="1248"/>
    </row>
    <row r="5" spans="2:9" ht="15.75">
      <c r="B5" s="1248"/>
      <c r="C5" s="1248"/>
      <c r="D5" s="1248"/>
      <c r="E5" s="1248"/>
      <c r="F5" s="1248"/>
      <c r="G5" s="1248"/>
      <c r="H5" s="1248"/>
      <c r="I5" s="1248"/>
    </row>
    <row r="6" spans="2:9" ht="60" customHeight="1">
      <c r="B6" s="1248"/>
      <c r="C6" s="1248"/>
      <c r="D6" s="1248"/>
      <c r="E6" s="1248"/>
      <c r="F6" s="1248"/>
      <c r="G6" s="1248"/>
      <c r="H6" s="1248"/>
      <c r="I6" s="1248"/>
    </row>
    <row r="7" s="378" customFormat="1" ht="15.75"/>
    <row r="8" spans="2:9" ht="57" customHeight="1">
      <c r="B8" s="1249" t="s">
        <v>259</v>
      </c>
      <c r="C8" s="1250"/>
      <c r="D8" s="1250"/>
      <c r="E8" s="1250"/>
      <c r="F8" s="1250"/>
      <c r="G8" s="1250"/>
      <c r="H8" s="1250"/>
      <c r="I8" s="375"/>
    </row>
  </sheetData>
  <sheetProtection/>
  <mergeCells count="3">
    <mergeCell ref="B2:M2"/>
    <mergeCell ref="B4:I6"/>
    <mergeCell ref="B8:H8"/>
  </mergeCells>
  <printOptions/>
  <pageMargins left="0.7" right="0.7" top="0.75" bottom="0.75" header="0.3" footer="0.3"/>
  <pageSetup orientation="landscape" paperSize="9" scale="75"/>
  <colBreaks count="1" manualBreakCount="1">
    <brk id="9" max="65535" man="1"/>
  </colBreaks>
  <drawing r:id="rId1"/>
</worksheet>
</file>

<file path=xl/worksheets/sheet20.xml><?xml version="1.0" encoding="utf-8"?>
<worksheet xmlns="http://schemas.openxmlformats.org/spreadsheetml/2006/main" xmlns:r="http://schemas.openxmlformats.org/officeDocument/2006/relationships">
  <sheetPr>
    <tabColor theme="4"/>
    <pageSetUpPr fitToPage="1"/>
  </sheetPr>
  <dimension ref="B2:I44"/>
  <sheetViews>
    <sheetView showGridLines="0" zoomScale="110" zoomScaleNormal="110" zoomScalePageLayoutView="110" workbookViewId="0" topLeftCell="A1">
      <selection activeCell="B2" sqref="B2:I2"/>
    </sheetView>
  </sheetViews>
  <sheetFormatPr defaultColWidth="11.00390625" defaultRowHeight="19.5" customHeight="1"/>
  <cols>
    <col min="1" max="1" width="5.50390625" style="0" customWidth="1"/>
    <col min="2" max="2" width="59.00390625" style="0" customWidth="1"/>
    <col min="3" max="4" width="11.125" style="0" customWidth="1"/>
    <col min="5" max="5" width="15.125" style="0" customWidth="1"/>
    <col min="6" max="8" width="11.125" style="0" customWidth="1"/>
    <col min="9" max="9" width="12.50390625" style="0" customWidth="1"/>
  </cols>
  <sheetData>
    <row r="2" spans="2:9" ht="19.5" customHeight="1">
      <c r="B2" s="1247" t="str">
        <f>UPPER("Consolidated statement of changes in shareholders' equity - Group share")</f>
        <v>CONSOLIDATED STATEMENT OF CHANGES IN SHAREHOLDERS' EQUITY - GROUP SHARE</v>
      </c>
      <c r="C2" s="1247"/>
      <c r="D2" s="1247"/>
      <c r="E2" s="1247"/>
      <c r="F2" s="1247"/>
      <c r="G2" s="1247"/>
      <c r="H2" s="1247"/>
      <c r="I2" s="1247"/>
    </row>
    <row r="4" spans="2:9" ht="19.5" customHeight="1">
      <c r="B4" s="10" t="s">
        <v>19</v>
      </c>
      <c r="C4" s="1266" t="s">
        <v>116</v>
      </c>
      <c r="D4" s="1266"/>
      <c r="E4" s="1267" t="s">
        <v>117</v>
      </c>
      <c r="F4" s="1267" t="s">
        <v>118</v>
      </c>
      <c r="G4" s="1266" t="s">
        <v>85</v>
      </c>
      <c r="H4" s="1266"/>
      <c r="I4" s="1267" t="s">
        <v>119</v>
      </c>
    </row>
    <row r="5" spans="2:9" ht="19.5" customHeight="1">
      <c r="B5" s="3"/>
      <c r="C5" s="3" t="s">
        <v>120</v>
      </c>
      <c r="D5" s="3" t="s">
        <v>121</v>
      </c>
      <c r="E5" s="1268"/>
      <c r="F5" s="1268"/>
      <c r="G5" s="3" t="s">
        <v>120</v>
      </c>
      <c r="H5" s="3" t="s">
        <v>121</v>
      </c>
      <c r="I5" s="1268"/>
    </row>
    <row r="6" spans="2:9" ht="19.5" customHeight="1">
      <c r="B6" s="387" t="s">
        <v>304</v>
      </c>
      <c r="C6" s="253">
        <v>2363767313</v>
      </c>
      <c r="D6" s="252">
        <v>7447</v>
      </c>
      <c r="E6" s="252">
        <v>86461</v>
      </c>
      <c r="F6" s="252">
        <v>-2884</v>
      </c>
      <c r="G6" s="252">
        <v>-109554173</v>
      </c>
      <c r="H6" s="252">
        <v>-4357</v>
      </c>
      <c r="I6" s="252">
        <v>86667</v>
      </c>
    </row>
    <row r="7" spans="2:9" ht="19.5" customHeight="1">
      <c r="B7" s="21" t="s">
        <v>122</v>
      </c>
      <c r="C7" s="69" t="s">
        <v>20</v>
      </c>
      <c r="D7" s="70" t="s">
        <v>20</v>
      </c>
      <c r="E7" s="70">
        <v>-6728</v>
      </c>
      <c r="F7" s="72" t="s">
        <v>20</v>
      </c>
      <c r="G7" s="72" t="s">
        <v>20</v>
      </c>
      <c r="H7" s="72" t="s">
        <v>20</v>
      </c>
      <c r="I7" s="24">
        <v>-6728</v>
      </c>
    </row>
    <row r="8" spans="2:9" ht="19.5" customHeight="1">
      <c r="B8" s="21" t="s">
        <v>131</v>
      </c>
      <c r="C8" s="69" t="s">
        <v>20</v>
      </c>
      <c r="D8" s="70" t="s">
        <v>20</v>
      </c>
      <c r="E8" s="70">
        <v>13648</v>
      </c>
      <c r="F8" s="72" t="s">
        <v>20</v>
      </c>
      <c r="G8" s="72" t="s">
        <v>20</v>
      </c>
      <c r="H8" s="72" t="s">
        <v>20</v>
      </c>
      <c r="I8" s="24">
        <v>13648</v>
      </c>
    </row>
    <row r="9" spans="2:9" ht="19.5" customHeight="1">
      <c r="B9" s="21" t="s">
        <v>128</v>
      </c>
      <c r="C9" s="69" t="s">
        <v>20</v>
      </c>
      <c r="D9" s="70" t="s">
        <v>20</v>
      </c>
      <c r="E9" s="70">
        <v>-987</v>
      </c>
      <c r="F9" s="72">
        <v>1187</v>
      </c>
      <c r="G9" s="72" t="s">
        <v>20</v>
      </c>
      <c r="H9" s="72" t="s">
        <v>20</v>
      </c>
      <c r="I9" s="24">
        <v>200</v>
      </c>
    </row>
    <row r="10" spans="2:9" ht="19.5" customHeight="1">
      <c r="B10" s="21" t="s">
        <v>123</v>
      </c>
      <c r="C10" s="69">
        <v>2165833</v>
      </c>
      <c r="D10" s="70">
        <v>7</v>
      </c>
      <c r="E10" s="70">
        <v>34</v>
      </c>
      <c r="F10" s="72" t="s">
        <v>20</v>
      </c>
      <c r="G10" s="72" t="s">
        <v>20</v>
      </c>
      <c r="H10" s="72" t="s">
        <v>20</v>
      </c>
      <c r="I10" s="24">
        <v>41</v>
      </c>
    </row>
    <row r="11" spans="2:9" ht="19.5" customHeight="1">
      <c r="B11" s="21" t="s">
        <v>124</v>
      </c>
      <c r="C11" s="69" t="s">
        <v>20</v>
      </c>
      <c r="D11" s="70" t="s">
        <v>20</v>
      </c>
      <c r="E11" s="70" t="s">
        <v>20</v>
      </c>
      <c r="F11" s="72" t="s">
        <v>20</v>
      </c>
      <c r="G11" s="72">
        <v>-1800000</v>
      </c>
      <c r="H11" s="72">
        <v>-88</v>
      </c>
      <c r="I11" s="24">
        <v>-88</v>
      </c>
    </row>
    <row r="12" spans="2:9" ht="19.5" customHeight="1">
      <c r="B12" s="21" t="s">
        <v>253</v>
      </c>
      <c r="C12" s="69" t="s">
        <v>20</v>
      </c>
      <c r="D12" s="70" t="s">
        <v>20</v>
      </c>
      <c r="E12" s="70">
        <v>-171</v>
      </c>
      <c r="F12" s="72" t="s">
        <v>20</v>
      </c>
      <c r="G12" s="72">
        <v>2962534</v>
      </c>
      <c r="H12" s="72">
        <v>171</v>
      </c>
      <c r="I12" s="24" t="s">
        <v>20</v>
      </c>
    </row>
    <row r="13" spans="2:9" ht="19.5" customHeight="1">
      <c r="B13" s="21" t="s">
        <v>129</v>
      </c>
      <c r="C13" s="69" t="s">
        <v>20</v>
      </c>
      <c r="D13" s="70" t="s">
        <v>20</v>
      </c>
      <c r="E13" s="70">
        <v>188</v>
      </c>
      <c r="F13" s="72" t="s">
        <v>20</v>
      </c>
      <c r="G13" s="72" t="s">
        <v>20</v>
      </c>
      <c r="H13" s="72" t="s">
        <v>20</v>
      </c>
      <c r="I13" s="24">
        <v>188</v>
      </c>
    </row>
    <row r="14" spans="2:9" ht="19.5" customHeight="1">
      <c r="B14" s="21" t="s">
        <v>125</v>
      </c>
      <c r="C14" s="69" t="s">
        <v>20</v>
      </c>
      <c r="D14" s="70" t="s">
        <v>20</v>
      </c>
      <c r="E14" s="70" t="s">
        <v>20</v>
      </c>
      <c r="F14" s="72" t="s">
        <v>20</v>
      </c>
      <c r="G14" s="72" t="s">
        <v>20</v>
      </c>
      <c r="H14" s="72" t="s">
        <v>20</v>
      </c>
      <c r="I14" s="24" t="s">
        <v>20</v>
      </c>
    </row>
    <row r="15" spans="2:9" ht="19.5" customHeight="1">
      <c r="B15" s="21" t="s">
        <v>126</v>
      </c>
      <c r="C15" s="69" t="s">
        <v>20</v>
      </c>
      <c r="D15" s="70" t="s">
        <v>20</v>
      </c>
      <c r="E15" s="70" t="s">
        <v>20</v>
      </c>
      <c r="F15" s="72" t="s">
        <v>20</v>
      </c>
      <c r="G15" s="72" t="s">
        <v>20</v>
      </c>
      <c r="H15" s="72" t="s">
        <v>20</v>
      </c>
      <c r="I15" s="24" t="s">
        <v>20</v>
      </c>
    </row>
    <row r="16" spans="2:9" ht="19.5" customHeight="1">
      <c r="B16" s="21" t="s">
        <v>127</v>
      </c>
      <c r="C16" s="69" t="s">
        <v>20</v>
      </c>
      <c r="D16" s="70" t="s">
        <v>20</v>
      </c>
      <c r="E16" s="70">
        <v>20</v>
      </c>
      <c r="F16" s="72">
        <v>1</v>
      </c>
      <c r="G16" s="72" t="s">
        <v>20</v>
      </c>
      <c r="H16" s="72" t="s">
        <v>20</v>
      </c>
      <c r="I16" s="24">
        <v>21</v>
      </c>
    </row>
    <row r="17" spans="2:9" ht="19.5" customHeight="1">
      <c r="B17" s="52" t="s">
        <v>130</v>
      </c>
      <c r="C17" s="73" t="s">
        <v>20</v>
      </c>
      <c r="D17" s="74" t="s">
        <v>20</v>
      </c>
      <c r="E17" s="74">
        <v>20</v>
      </c>
      <c r="F17" s="76" t="s">
        <v>20</v>
      </c>
      <c r="G17" s="76" t="s">
        <v>20</v>
      </c>
      <c r="H17" s="76" t="s">
        <v>20</v>
      </c>
      <c r="I17" s="96">
        <v>20</v>
      </c>
    </row>
    <row r="18" spans="2:9" ht="19.5" customHeight="1">
      <c r="B18" s="109" t="s">
        <v>236</v>
      </c>
      <c r="C18" s="253">
        <v>2365933146</v>
      </c>
      <c r="D18" s="252">
        <v>7454</v>
      </c>
      <c r="E18" s="252">
        <v>92485</v>
      </c>
      <c r="F18" s="252">
        <v>-1696</v>
      </c>
      <c r="G18" s="252">
        <v>-108391639</v>
      </c>
      <c r="H18" s="252">
        <v>-4274</v>
      </c>
      <c r="I18" s="252">
        <v>93969</v>
      </c>
    </row>
    <row r="19" spans="2:9" ht="19.5" customHeight="1">
      <c r="B19" s="21" t="s">
        <v>122</v>
      </c>
      <c r="C19" s="69" t="s">
        <v>20</v>
      </c>
      <c r="D19" s="70" t="s">
        <v>20</v>
      </c>
      <c r="E19" s="70">
        <v>-7116</v>
      </c>
      <c r="F19" s="72" t="s">
        <v>20</v>
      </c>
      <c r="G19" s="72" t="s">
        <v>20</v>
      </c>
      <c r="H19" s="72" t="s">
        <v>20</v>
      </c>
      <c r="I19" s="24">
        <v>-7116</v>
      </c>
    </row>
    <row r="20" spans="2:9" ht="19.5" customHeight="1">
      <c r="B20" s="21" t="s">
        <v>173</v>
      </c>
      <c r="C20" s="69" t="s">
        <v>20</v>
      </c>
      <c r="D20" s="70" t="s">
        <v>20</v>
      </c>
      <c r="E20" s="70">
        <v>11228</v>
      </c>
      <c r="F20" s="72" t="s">
        <v>20</v>
      </c>
      <c r="G20" s="72" t="s">
        <v>20</v>
      </c>
      <c r="H20" s="72" t="s">
        <v>20</v>
      </c>
      <c r="I20" s="24">
        <v>11228</v>
      </c>
    </row>
    <row r="21" spans="2:9" ht="19.5" customHeight="1">
      <c r="B21" s="21" t="s">
        <v>128</v>
      </c>
      <c r="C21" s="69" t="s">
        <v>20</v>
      </c>
      <c r="D21" s="70" t="s">
        <v>20</v>
      </c>
      <c r="E21" s="70">
        <v>473</v>
      </c>
      <c r="F21" s="72">
        <v>492</v>
      </c>
      <c r="G21" s="72" t="s">
        <v>20</v>
      </c>
      <c r="H21" s="72" t="s">
        <v>20</v>
      </c>
      <c r="I21" s="24">
        <v>965</v>
      </c>
    </row>
    <row r="22" spans="2:9" ht="19.5" customHeight="1">
      <c r="B22" s="21" t="s">
        <v>123</v>
      </c>
      <c r="C22" s="69">
        <v>11745014</v>
      </c>
      <c r="D22" s="70">
        <v>39</v>
      </c>
      <c r="E22" s="70">
        <v>446</v>
      </c>
      <c r="F22" s="72" t="s">
        <v>20</v>
      </c>
      <c r="G22" s="72" t="s">
        <v>20</v>
      </c>
      <c r="H22" s="72" t="s">
        <v>20</v>
      </c>
      <c r="I22" s="24">
        <v>485</v>
      </c>
    </row>
    <row r="23" spans="2:9" ht="19.5" customHeight="1">
      <c r="B23" s="21" t="s">
        <v>124</v>
      </c>
      <c r="C23" s="69" t="s">
        <v>20</v>
      </c>
      <c r="D23" s="70" t="s">
        <v>20</v>
      </c>
      <c r="E23" s="70" t="s">
        <v>20</v>
      </c>
      <c r="F23" s="72" t="s">
        <v>20</v>
      </c>
      <c r="G23" s="72">
        <v>-4414200</v>
      </c>
      <c r="H23" s="72">
        <v>-238</v>
      </c>
      <c r="I23" s="24">
        <v>-238</v>
      </c>
    </row>
    <row r="24" spans="2:9" ht="19.5" customHeight="1">
      <c r="B24" s="21" t="s">
        <v>253</v>
      </c>
      <c r="C24" s="69" t="s">
        <v>20</v>
      </c>
      <c r="D24" s="70" t="s">
        <v>20</v>
      </c>
      <c r="E24" s="70">
        <v>-209</v>
      </c>
      <c r="F24" s="72" t="s">
        <v>20</v>
      </c>
      <c r="G24" s="72">
        <v>3591391</v>
      </c>
      <c r="H24" s="72">
        <v>209</v>
      </c>
      <c r="I24" s="24" t="s">
        <v>20</v>
      </c>
    </row>
    <row r="25" spans="2:9" ht="19.5" customHeight="1">
      <c r="B25" s="21" t="s">
        <v>129</v>
      </c>
      <c r="C25" s="69" t="s">
        <v>20</v>
      </c>
      <c r="D25" s="70" t="s">
        <v>20</v>
      </c>
      <c r="E25" s="70">
        <v>189</v>
      </c>
      <c r="F25" s="72" t="s">
        <v>20</v>
      </c>
      <c r="G25" s="72" t="s">
        <v>20</v>
      </c>
      <c r="H25" s="72" t="s">
        <v>20</v>
      </c>
      <c r="I25" s="24">
        <v>189</v>
      </c>
    </row>
    <row r="26" spans="2:9" ht="19.5" customHeight="1">
      <c r="B26" s="21" t="s">
        <v>125</v>
      </c>
      <c r="C26" s="69" t="s">
        <v>20</v>
      </c>
      <c r="D26" s="70" t="s">
        <v>20</v>
      </c>
      <c r="E26" s="70" t="s">
        <v>20</v>
      </c>
      <c r="F26" s="72" t="s">
        <v>20</v>
      </c>
      <c r="G26" s="72" t="s">
        <v>20</v>
      </c>
      <c r="H26" s="72" t="s">
        <v>20</v>
      </c>
      <c r="I26" s="24" t="s">
        <v>20</v>
      </c>
    </row>
    <row r="27" spans="2:9" ht="19.5" customHeight="1">
      <c r="B27" s="21" t="s">
        <v>126</v>
      </c>
      <c r="C27" s="69" t="s">
        <v>20</v>
      </c>
      <c r="D27" s="70" t="s">
        <v>20</v>
      </c>
      <c r="E27" s="70" t="s">
        <v>20</v>
      </c>
      <c r="F27" s="72" t="s">
        <v>20</v>
      </c>
      <c r="G27" s="72" t="s">
        <v>20</v>
      </c>
      <c r="H27" s="72" t="s">
        <v>20</v>
      </c>
      <c r="I27" s="24" t="s">
        <v>20</v>
      </c>
    </row>
    <row r="28" spans="2:9" ht="19.5" customHeight="1">
      <c r="B28" s="21" t="s">
        <v>127</v>
      </c>
      <c r="C28" s="69" t="s">
        <v>20</v>
      </c>
      <c r="D28" s="70" t="s">
        <v>20</v>
      </c>
      <c r="E28" s="70">
        <v>749</v>
      </c>
      <c r="F28" s="72">
        <v>1</v>
      </c>
      <c r="G28" s="72" t="s">
        <v>20</v>
      </c>
      <c r="H28" s="72" t="s">
        <v>20</v>
      </c>
      <c r="I28" s="24">
        <v>750</v>
      </c>
    </row>
    <row r="29" spans="2:9" ht="19.5" customHeight="1">
      <c r="B29" s="52" t="s">
        <v>130</v>
      </c>
      <c r="C29" s="73" t="s">
        <v>20</v>
      </c>
      <c r="D29" s="74" t="s">
        <v>20</v>
      </c>
      <c r="E29" s="74">
        <v>9</v>
      </c>
      <c r="F29" s="76" t="s">
        <v>20</v>
      </c>
      <c r="G29" s="76" t="s">
        <v>20</v>
      </c>
      <c r="H29" s="76" t="s">
        <v>20</v>
      </c>
      <c r="I29" s="96">
        <v>9</v>
      </c>
    </row>
    <row r="30" spans="2:9" ht="19.5" customHeight="1">
      <c r="B30" s="97" t="s">
        <v>237</v>
      </c>
      <c r="C30" s="253">
        <v>2377678160</v>
      </c>
      <c r="D30" s="252">
        <v>7493</v>
      </c>
      <c r="E30" s="252">
        <v>98254</v>
      </c>
      <c r="F30" s="252">
        <v>-1203</v>
      </c>
      <c r="G30" s="252">
        <v>-109214448</v>
      </c>
      <c r="H30" s="252">
        <v>-4303</v>
      </c>
      <c r="I30" s="252">
        <v>100241</v>
      </c>
    </row>
    <row r="31" spans="2:9" ht="19.5" customHeight="1">
      <c r="B31" s="21" t="s">
        <v>122</v>
      </c>
      <c r="C31" s="69" t="s">
        <v>20</v>
      </c>
      <c r="D31" s="70" t="s">
        <v>20</v>
      </c>
      <c r="E31" s="70">
        <v>-7378</v>
      </c>
      <c r="F31" s="72" t="s">
        <v>20</v>
      </c>
      <c r="G31" s="72" t="s">
        <v>20</v>
      </c>
      <c r="H31" s="72" t="s">
        <v>20</v>
      </c>
      <c r="I31" s="24">
        <v>-7378</v>
      </c>
    </row>
    <row r="32" spans="2:9" ht="19.5" customHeight="1">
      <c r="B32" s="21" t="s">
        <v>220</v>
      </c>
      <c r="C32" s="69" t="s">
        <v>20</v>
      </c>
      <c r="D32" s="70" t="s">
        <v>20</v>
      </c>
      <c r="E32" s="70">
        <v>4244</v>
      </c>
      <c r="F32" s="72" t="s">
        <v>20</v>
      </c>
      <c r="G32" s="72" t="s">
        <v>20</v>
      </c>
      <c r="H32" s="72" t="s">
        <v>20</v>
      </c>
      <c r="I32" s="24">
        <v>4244</v>
      </c>
    </row>
    <row r="33" spans="2:9" ht="19.5" customHeight="1">
      <c r="B33" s="21" t="s">
        <v>128</v>
      </c>
      <c r="C33" s="69" t="s">
        <v>20</v>
      </c>
      <c r="D33" s="70" t="s">
        <v>20</v>
      </c>
      <c r="E33" s="70">
        <v>-907</v>
      </c>
      <c r="F33" s="72">
        <v>-6275</v>
      </c>
      <c r="G33" s="72" t="s">
        <v>20</v>
      </c>
      <c r="H33" s="72" t="s">
        <v>20</v>
      </c>
      <c r="I33" s="24">
        <v>-7182</v>
      </c>
    </row>
    <row r="34" spans="2:9" ht="19.5" customHeight="1">
      <c r="B34" s="21" t="s">
        <v>123</v>
      </c>
      <c r="C34" s="69">
        <v>7589365</v>
      </c>
      <c r="D34" s="70">
        <v>25</v>
      </c>
      <c r="E34" s="70">
        <v>395</v>
      </c>
      <c r="F34" s="72" t="s">
        <v>20</v>
      </c>
      <c r="G34" s="72" t="s">
        <v>20</v>
      </c>
      <c r="H34" s="72" t="s">
        <v>20</v>
      </c>
      <c r="I34" s="24">
        <v>420</v>
      </c>
    </row>
    <row r="35" spans="2:9" ht="19.5" customHeight="1">
      <c r="B35" s="21" t="s">
        <v>124</v>
      </c>
      <c r="C35" s="69" t="s">
        <v>20</v>
      </c>
      <c r="D35" s="70" t="s">
        <v>20</v>
      </c>
      <c r="E35" s="70" t="s">
        <v>20</v>
      </c>
      <c r="F35" s="72" t="s">
        <v>20</v>
      </c>
      <c r="G35" s="72">
        <v>-4386300</v>
      </c>
      <c r="H35" s="72">
        <v>-283</v>
      </c>
      <c r="I35" s="24">
        <v>-283</v>
      </c>
    </row>
    <row r="36" spans="2:9" ht="19.5" customHeight="1">
      <c r="B36" s="21" t="s">
        <v>253</v>
      </c>
      <c r="C36" s="69" t="s">
        <v>20</v>
      </c>
      <c r="D36" s="70" t="s">
        <v>20</v>
      </c>
      <c r="E36" s="70">
        <v>-232</v>
      </c>
      <c r="F36" s="72" t="s">
        <v>20</v>
      </c>
      <c r="G36" s="72">
        <v>4239335</v>
      </c>
      <c r="H36" s="72">
        <v>232</v>
      </c>
      <c r="I36" s="24" t="s">
        <v>20</v>
      </c>
    </row>
    <row r="37" spans="2:9" ht="19.5" customHeight="1">
      <c r="B37" s="21" t="s">
        <v>129</v>
      </c>
      <c r="C37" s="69" t="s">
        <v>20</v>
      </c>
      <c r="D37" s="70" t="s">
        <v>20</v>
      </c>
      <c r="E37" s="70">
        <v>114</v>
      </c>
      <c r="F37" s="72" t="s">
        <v>20</v>
      </c>
      <c r="G37" s="72" t="s">
        <v>20</v>
      </c>
      <c r="H37" s="72" t="s">
        <v>20</v>
      </c>
      <c r="I37" s="24">
        <v>114</v>
      </c>
    </row>
    <row r="38" spans="2:9" ht="19.5" customHeight="1">
      <c r="B38" s="21" t="s">
        <v>125</v>
      </c>
      <c r="C38" s="69" t="s">
        <v>20</v>
      </c>
      <c r="D38" s="70" t="s">
        <v>20</v>
      </c>
      <c r="E38" s="70" t="s">
        <v>20</v>
      </c>
      <c r="F38" s="72" t="s">
        <v>20</v>
      </c>
      <c r="G38" s="72" t="s">
        <v>20</v>
      </c>
      <c r="H38" s="72" t="s">
        <v>20</v>
      </c>
      <c r="I38" s="24" t="s">
        <v>20</v>
      </c>
    </row>
    <row r="39" spans="2:9" ht="19.5" customHeight="1">
      <c r="B39" s="21" t="s">
        <v>126</v>
      </c>
      <c r="C39" s="69" t="s">
        <v>20</v>
      </c>
      <c r="D39" s="70" t="s">
        <v>20</v>
      </c>
      <c r="E39" s="70" t="s">
        <v>20</v>
      </c>
      <c r="F39" s="72" t="s">
        <v>20</v>
      </c>
      <c r="G39" s="72" t="s">
        <v>20</v>
      </c>
      <c r="H39" s="72" t="s">
        <v>20</v>
      </c>
      <c r="I39" s="24" t="s">
        <v>20</v>
      </c>
    </row>
    <row r="40" spans="2:9" ht="19.5" customHeight="1">
      <c r="B40" s="21" t="s">
        <v>127</v>
      </c>
      <c r="C40" s="69" t="s">
        <v>20</v>
      </c>
      <c r="D40" s="70" t="s">
        <v>20</v>
      </c>
      <c r="E40" s="70">
        <v>148</v>
      </c>
      <c r="F40" s="72">
        <v>-2</v>
      </c>
      <c r="G40" s="72" t="s">
        <v>20</v>
      </c>
      <c r="H40" s="72" t="s">
        <v>20</v>
      </c>
      <c r="I40" s="24">
        <v>146</v>
      </c>
    </row>
    <row r="41" spans="2:9" ht="19.5" customHeight="1">
      <c r="B41" s="52" t="s">
        <v>130</v>
      </c>
      <c r="C41" s="73" t="s">
        <v>20</v>
      </c>
      <c r="D41" s="74" t="s">
        <v>20</v>
      </c>
      <c r="E41" s="74">
        <v>8</v>
      </c>
      <c r="F41" s="76" t="s">
        <v>20</v>
      </c>
      <c r="G41" s="76" t="s">
        <v>20</v>
      </c>
      <c r="H41" s="76" t="s">
        <v>20</v>
      </c>
      <c r="I41" s="96">
        <v>8</v>
      </c>
    </row>
    <row r="42" spans="2:9" ht="19.5" customHeight="1">
      <c r="B42" s="100" t="s">
        <v>238</v>
      </c>
      <c r="C42" s="101">
        <v>2385267525</v>
      </c>
      <c r="D42" s="102">
        <v>7518</v>
      </c>
      <c r="E42" s="102">
        <v>94646</v>
      </c>
      <c r="F42" s="102">
        <v>-7480</v>
      </c>
      <c r="G42" s="102">
        <v>-109361413</v>
      </c>
      <c r="H42" s="102">
        <v>-4354</v>
      </c>
      <c r="I42" s="102">
        <v>90330</v>
      </c>
    </row>
    <row r="44" spans="2:6" ht="19.5" customHeight="1">
      <c r="B44" s="1264" t="s">
        <v>305</v>
      </c>
      <c r="C44" s="1264"/>
      <c r="D44" s="1264"/>
      <c r="E44" s="1264"/>
      <c r="F44" s="1264"/>
    </row>
    <row r="97" ht="13.5" customHeight="1"/>
    <row r="98" ht="13.5" customHeight="1"/>
    <row r="99" ht="13.5" customHeight="1"/>
    <row r="128" ht="15.75" customHeight="1"/>
    <row r="129" ht="15" customHeight="1"/>
  </sheetData>
  <sheetProtection/>
  <mergeCells count="7">
    <mergeCell ref="B44:F44"/>
    <mergeCell ref="B2:I2"/>
    <mergeCell ref="C4:D4"/>
    <mergeCell ref="E4:E5"/>
    <mergeCell ref="F4:F5"/>
    <mergeCell ref="G4:H4"/>
    <mergeCell ref="I4:I5"/>
  </mergeCells>
  <printOptions/>
  <pageMargins left="0.7480314960629921" right="0.7480314960629921" top="0.984251968503937" bottom="0.984251968503937" header="0.5118110236220472" footer="0.5118110236220472"/>
  <pageSetup fitToHeight="2" fitToWidth="1" horizontalDpi="600" verticalDpi="600" orientation="portrait" paperSize="9" scale="50"/>
  <drawing r:id="rId1"/>
</worksheet>
</file>

<file path=xl/worksheets/sheet21.xml><?xml version="1.0" encoding="utf-8"?>
<worksheet xmlns="http://schemas.openxmlformats.org/spreadsheetml/2006/main" xmlns:r="http://schemas.openxmlformats.org/officeDocument/2006/relationships">
  <sheetPr>
    <tabColor theme="4"/>
    <pageSetUpPr fitToPage="1"/>
  </sheetPr>
  <dimension ref="B2:J8"/>
  <sheetViews>
    <sheetView showGridLines="0" zoomScale="120" zoomScaleNormal="120" zoomScalePageLayoutView="120" workbookViewId="0" topLeftCell="A1">
      <selection activeCell="B2" sqref="B2:J2"/>
    </sheetView>
  </sheetViews>
  <sheetFormatPr defaultColWidth="11.00390625" defaultRowHeight="19.5" customHeight="1"/>
  <cols>
    <col min="1" max="1" width="5.50390625" style="0" customWidth="1"/>
    <col min="2" max="2" width="26.125" style="0" customWidth="1"/>
    <col min="3" max="10" width="10.50390625" style="0" customWidth="1"/>
  </cols>
  <sheetData>
    <row r="2" spans="2:10" ht="19.5" customHeight="1">
      <c r="B2" s="1247" t="str">
        <f>UPPER("Net-debt-to-equity ratio")</f>
        <v>NET-DEBT-TO-EQUITY RATIO</v>
      </c>
      <c r="C2" s="1247"/>
      <c r="D2" s="1247"/>
      <c r="E2" s="1247"/>
      <c r="F2" s="1247"/>
      <c r="G2" s="1247"/>
      <c r="H2" s="1247"/>
      <c r="I2" s="1247"/>
      <c r="J2" s="1247"/>
    </row>
    <row r="3" ht="19.5" customHeight="1">
      <c r="E3" s="183"/>
    </row>
    <row r="4" spans="2:3" ht="19.5" customHeight="1">
      <c r="B4" s="137" t="s">
        <v>56</v>
      </c>
      <c r="C4" s="137"/>
    </row>
    <row r="5" spans="2:6" ht="19.5" customHeight="1">
      <c r="B5" s="66" t="s">
        <v>254</v>
      </c>
      <c r="C5" s="104">
        <v>2014</v>
      </c>
      <c r="D5" s="104">
        <v>2013</v>
      </c>
      <c r="E5" s="6">
        <v>2012</v>
      </c>
      <c r="F5" s="65">
        <v>2011</v>
      </c>
    </row>
    <row r="6" spans="2:6" ht="19.5" customHeight="1">
      <c r="B6" s="21" t="s">
        <v>306</v>
      </c>
      <c r="C6" s="476">
        <v>28754</v>
      </c>
      <c r="D6" s="326">
        <v>23612</v>
      </c>
      <c r="E6" s="85">
        <v>20541</v>
      </c>
      <c r="F6" s="72">
        <v>20311</v>
      </c>
    </row>
    <row r="7" spans="2:6" ht="19.5" customHeight="1">
      <c r="B7" s="52" t="s">
        <v>132</v>
      </c>
      <c r="C7" s="480">
        <v>91845</v>
      </c>
      <c r="D7" s="327">
        <v>101471</v>
      </c>
      <c r="E7" s="111">
        <v>93901</v>
      </c>
      <c r="F7" s="76">
        <v>86748</v>
      </c>
    </row>
    <row r="8" spans="2:6" ht="19.5" customHeight="1">
      <c r="B8" s="138" t="s">
        <v>133</v>
      </c>
      <c r="C8" s="388">
        <v>0.313</v>
      </c>
      <c r="D8" s="388">
        <v>0.233</v>
      </c>
      <c r="E8" s="388">
        <v>0.219</v>
      </c>
      <c r="F8" s="389">
        <v>0.234</v>
      </c>
    </row>
    <row r="10" ht="25.5" customHeight="1"/>
  </sheetData>
  <sheetProtection/>
  <mergeCells count="1">
    <mergeCell ref="B2:J2"/>
  </mergeCells>
  <printOptions/>
  <pageMargins left="0.7480314960629921" right="0.7480314960629921" top="0.984251968503937" bottom="0.984251968503937" header="0.5118110236220472" footer="0.5118110236220472"/>
  <pageSetup fitToHeight="1" fitToWidth="1" horizontalDpi="600" verticalDpi="600" orientation="landscape" paperSize="9"/>
  <drawing r:id="rId1"/>
</worksheet>
</file>

<file path=xl/worksheets/sheet22.xml><?xml version="1.0" encoding="utf-8"?>
<worksheet xmlns="http://schemas.openxmlformats.org/spreadsheetml/2006/main" xmlns:r="http://schemas.openxmlformats.org/officeDocument/2006/relationships">
  <sheetPr>
    <tabColor theme="4"/>
    <pageSetUpPr fitToPage="1"/>
  </sheetPr>
  <dimension ref="B2:N14"/>
  <sheetViews>
    <sheetView showGridLines="0" zoomScale="120" zoomScaleNormal="120" zoomScalePageLayoutView="120" workbookViewId="0" topLeftCell="A1">
      <selection activeCell="B2" sqref="B2:G2"/>
    </sheetView>
  </sheetViews>
  <sheetFormatPr defaultColWidth="11.00390625" defaultRowHeight="19.5" customHeight="1"/>
  <cols>
    <col min="1" max="1" width="5.50390625" style="0" customWidth="1"/>
    <col min="2" max="2" width="26.125" style="0" customWidth="1"/>
    <col min="3" max="3" width="10.875" style="0" customWidth="1"/>
  </cols>
  <sheetData>
    <row r="2" spans="2:7" ht="19.5" customHeight="1">
      <c r="B2" s="1247" t="str">
        <f>UPPER("Capital employed based on replacement cost by business segment")</f>
        <v>CAPITAL EMPLOYED BASED ON REPLACEMENT COST BY BUSINESS SEGMENT</v>
      </c>
      <c r="C2" s="1247"/>
      <c r="D2" s="1247"/>
      <c r="E2" s="1247"/>
      <c r="F2" s="1247"/>
      <c r="G2" s="1247"/>
    </row>
    <row r="4" spans="2:6" ht="19.5" customHeight="1">
      <c r="B4" s="137" t="s">
        <v>56</v>
      </c>
      <c r="C4" s="398" t="s">
        <v>218</v>
      </c>
      <c r="D4" s="398" t="s">
        <v>183</v>
      </c>
      <c r="E4" s="399">
        <v>2012</v>
      </c>
      <c r="F4" s="399">
        <v>2011</v>
      </c>
    </row>
    <row r="5" spans="2:6" ht="19.5" customHeight="1">
      <c r="B5" s="140" t="s">
        <v>19</v>
      </c>
      <c r="C5" s="139"/>
      <c r="D5" s="139"/>
      <c r="E5" s="139"/>
      <c r="F5" s="139"/>
    </row>
    <row r="6" spans="2:6" ht="19.5" customHeight="1">
      <c r="B6" s="21" t="s">
        <v>16</v>
      </c>
      <c r="C6" s="476">
        <v>100497</v>
      </c>
      <c r="D6" s="303">
        <v>95529</v>
      </c>
      <c r="E6" s="71">
        <v>84260</v>
      </c>
      <c r="F6" s="72">
        <v>73635</v>
      </c>
    </row>
    <row r="7" spans="2:6" ht="19.5" customHeight="1">
      <c r="B7" s="21" t="s">
        <v>176</v>
      </c>
      <c r="C7" s="476">
        <v>13451</v>
      </c>
      <c r="D7" s="303">
        <v>19752</v>
      </c>
      <c r="E7" s="71">
        <v>20783</v>
      </c>
      <c r="F7" s="72">
        <v>20017</v>
      </c>
    </row>
    <row r="8" spans="2:6" ht="19.5" customHeight="1">
      <c r="B8" s="21" t="s">
        <v>177</v>
      </c>
      <c r="C8" s="476">
        <v>8825</v>
      </c>
      <c r="D8" s="303">
        <v>10051</v>
      </c>
      <c r="E8" s="71">
        <v>9232</v>
      </c>
      <c r="F8" s="72">
        <v>8882</v>
      </c>
    </row>
    <row r="9" spans="2:6" ht="19.5" customHeight="1">
      <c r="B9" s="52" t="s">
        <v>46</v>
      </c>
      <c r="C9" s="480">
        <v>-2247</v>
      </c>
      <c r="D9" s="304">
        <v>-2881</v>
      </c>
      <c r="E9" s="75">
        <v>-3195</v>
      </c>
      <c r="F9" s="76">
        <v>990</v>
      </c>
    </row>
    <row r="10" spans="2:6" ht="19.5" customHeight="1">
      <c r="B10" s="62" t="s">
        <v>47</v>
      </c>
      <c r="C10" s="84">
        <v>120526</v>
      </c>
      <c r="D10" s="78">
        <v>122451</v>
      </c>
      <c r="E10" s="78">
        <v>111080</v>
      </c>
      <c r="F10" s="78">
        <v>103524</v>
      </c>
    </row>
    <row r="11" spans="2:6" ht="19.5" customHeight="1">
      <c r="B11" s="210"/>
      <c r="C11" s="210"/>
      <c r="D11" s="209"/>
      <c r="E11" s="209"/>
      <c r="F11" s="209"/>
    </row>
    <row r="12" spans="2:14" ht="13.5" customHeight="1">
      <c r="B12" s="1269"/>
      <c r="C12" s="1269"/>
      <c r="D12" s="1269"/>
      <c r="E12" s="1269"/>
      <c r="F12" s="1269"/>
      <c r="G12" s="141"/>
      <c r="H12" s="141"/>
      <c r="I12" s="141"/>
      <c r="J12" s="141"/>
      <c r="K12" s="141"/>
      <c r="L12" s="141"/>
      <c r="M12" s="141"/>
      <c r="N12" s="141"/>
    </row>
    <row r="13" spans="2:14" ht="23.25" customHeight="1">
      <c r="B13" s="1269"/>
      <c r="C13" s="1269"/>
      <c r="D13" s="1269"/>
      <c r="E13" s="1269"/>
      <c r="F13" s="1269"/>
      <c r="G13" s="1269"/>
      <c r="H13" s="1269"/>
      <c r="I13" s="1269"/>
      <c r="J13" s="1269"/>
      <c r="K13" s="1269"/>
      <c r="L13" s="1269"/>
      <c r="M13" s="1269"/>
      <c r="N13" s="1269"/>
    </row>
    <row r="14" spans="2:3" ht="19.5" customHeight="1">
      <c r="B14" s="8"/>
      <c r="C14" s="284"/>
    </row>
  </sheetData>
  <sheetProtection/>
  <mergeCells count="3">
    <mergeCell ref="B2:G2"/>
    <mergeCell ref="B12:F12"/>
    <mergeCell ref="B13:N13"/>
  </mergeCells>
  <printOptions/>
  <pageMargins left="0.7480314960629921" right="0.7480314960629921" top="0.984251968503937" bottom="0.984251968503937" header="0.5118110236220472" footer="0.5118110236220472"/>
  <pageSetup fitToHeight="1" fitToWidth="1" horizontalDpi="600" verticalDpi="600" orientation="landscape" paperSize="9" scale="73"/>
  <ignoredErrors>
    <ignoredError sqref="D4" numberStoredAsText="1"/>
  </ignoredErrors>
  <drawing r:id="rId1"/>
</worksheet>
</file>

<file path=xl/worksheets/sheet23.xml><?xml version="1.0" encoding="utf-8"?>
<worksheet xmlns="http://schemas.openxmlformats.org/spreadsheetml/2006/main" xmlns:r="http://schemas.openxmlformats.org/officeDocument/2006/relationships">
  <sheetPr>
    <tabColor theme="4"/>
    <pageSetUpPr fitToPage="1"/>
  </sheetPr>
  <dimension ref="A2:N23"/>
  <sheetViews>
    <sheetView showGridLines="0" zoomScale="120" zoomScaleNormal="120" zoomScalePageLayoutView="120" workbookViewId="0" topLeftCell="A4">
      <selection activeCell="B2" sqref="B2:N2"/>
    </sheetView>
  </sheetViews>
  <sheetFormatPr defaultColWidth="11.00390625" defaultRowHeight="19.5" customHeight="1"/>
  <cols>
    <col min="1" max="1" width="5.50390625" style="0" customWidth="1"/>
    <col min="2" max="2" width="39.375" style="0" customWidth="1"/>
    <col min="3" max="14" width="10.50390625" style="0" customWidth="1"/>
  </cols>
  <sheetData>
    <row r="2" spans="2:14" ht="19.5" customHeight="1">
      <c r="B2" s="1247" t="str">
        <f>UPPER("Capital employed")</f>
        <v>CAPITAL EMPLOYED</v>
      </c>
      <c r="C2" s="1247"/>
      <c r="D2" s="1247"/>
      <c r="E2" s="1247"/>
      <c r="F2" s="1247"/>
      <c r="G2" s="1247"/>
      <c r="H2" s="1247"/>
      <c r="I2" s="1247"/>
      <c r="J2" s="1247"/>
      <c r="K2" s="1247"/>
      <c r="L2" s="1247"/>
      <c r="M2" s="1247"/>
      <c r="N2" s="1247"/>
    </row>
    <row r="3" spans="2:3" ht="19.5" customHeight="1">
      <c r="B3" s="1"/>
      <c r="C3" s="283"/>
    </row>
    <row r="4" spans="3:14" ht="19.5" customHeight="1">
      <c r="C4" s="1263"/>
      <c r="D4" s="1263"/>
      <c r="E4" s="1263"/>
      <c r="F4" s="1263"/>
      <c r="G4" s="1263"/>
      <c r="H4" s="1263"/>
      <c r="I4" s="1263"/>
      <c r="J4" s="1263"/>
      <c r="K4" s="1263"/>
      <c r="L4" s="1263"/>
      <c r="M4" s="1263"/>
      <c r="N4" s="405" t="s">
        <v>25</v>
      </c>
    </row>
    <row r="5" spans="2:7" ht="19.5" customHeight="1">
      <c r="B5" s="137" t="s">
        <v>56</v>
      </c>
      <c r="C5" s="403">
        <v>2014</v>
      </c>
      <c r="D5" s="403">
        <v>2013</v>
      </c>
      <c r="E5" s="404">
        <v>2012</v>
      </c>
      <c r="F5" s="403">
        <v>2011</v>
      </c>
      <c r="G5" s="404">
        <v>2010</v>
      </c>
    </row>
    <row r="6" spans="2:7" ht="19.5" customHeight="1">
      <c r="B6" s="66" t="s">
        <v>19</v>
      </c>
      <c r="C6" s="398"/>
      <c r="D6" s="139"/>
      <c r="E6" s="139"/>
      <c r="F6" s="139"/>
      <c r="G6" s="139"/>
    </row>
    <row r="7" spans="2:7" ht="19.5" customHeight="1">
      <c r="B7" s="196" t="s">
        <v>67</v>
      </c>
      <c r="C7" s="507">
        <v>150502</v>
      </c>
      <c r="D7" s="306">
        <v>153202</v>
      </c>
      <c r="E7" s="85">
        <v>134661</v>
      </c>
      <c r="F7" s="85">
        <v>126863</v>
      </c>
      <c r="G7" s="184">
        <v>111368</v>
      </c>
    </row>
    <row r="8" spans="2:7" ht="19.5" customHeight="1">
      <c r="B8" s="196" t="s">
        <v>134</v>
      </c>
      <c r="C8" s="508">
        <v>3085</v>
      </c>
      <c r="D8" s="306">
        <v>2210</v>
      </c>
      <c r="E8" s="85">
        <v>4047</v>
      </c>
      <c r="F8" s="72" t="s">
        <v>20</v>
      </c>
      <c r="G8" s="184">
        <v>1434</v>
      </c>
    </row>
    <row r="9" spans="2:7" ht="19.5" customHeight="1">
      <c r="B9" s="21" t="s">
        <v>135</v>
      </c>
      <c r="C9" s="433">
        <v>5811</v>
      </c>
      <c r="D9" s="306">
        <v>11181</v>
      </c>
      <c r="E9" s="85">
        <v>13721</v>
      </c>
      <c r="F9" s="72">
        <v>15698</v>
      </c>
      <c r="G9" s="72">
        <v>14504</v>
      </c>
    </row>
    <row r="10" spans="2:7" ht="19.5" customHeight="1">
      <c r="B10" s="197" t="s">
        <v>239</v>
      </c>
      <c r="C10" s="509">
        <v>-2247</v>
      </c>
      <c r="D10" s="308">
        <v>-39602</v>
      </c>
      <c r="E10" s="111">
        <v>-36230</v>
      </c>
      <c r="F10" s="76">
        <v>-33834</v>
      </c>
      <c r="G10" s="185">
        <v>-29003</v>
      </c>
    </row>
    <row r="11" spans="2:7" ht="19.5" customHeight="1">
      <c r="B11" s="62" t="s">
        <v>136</v>
      </c>
      <c r="C11" s="510">
        <v>122285</v>
      </c>
      <c r="D11" s="77">
        <v>126991</v>
      </c>
      <c r="E11" s="77">
        <v>116199</v>
      </c>
      <c r="F11" s="78">
        <v>108727</v>
      </c>
      <c r="G11" s="78">
        <v>98303</v>
      </c>
    </row>
    <row r="12" spans="3:7" ht="19.5" customHeight="1">
      <c r="C12" s="103"/>
      <c r="D12" s="103"/>
      <c r="E12" s="103"/>
      <c r="F12" s="103"/>
      <c r="G12" s="103"/>
    </row>
    <row r="13" ht="13.5" customHeight="1"/>
    <row r="14" ht="23.25" customHeight="1"/>
    <row r="15" spans="2:14" ht="19.5" customHeight="1">
      <c r="B15" s="1261"/>
      <c r="C15" s="1261"/>
      <c r="D15" s="1261"/>
      <c r="E15" s="1261"/>
      <c r="F15" s="1261"/>
      <c r="G15" s="1261"/>
      <c r="H15" s="1261"/>
      <c r="I15" s="1261"/>
      <c r="J15" s="1261"/>
      <c r="K15" s="1261"/>
      <c r="L15" s="1261"/>
      <c r="M15" s="1261"/>
      <c r="N15" s="1261"/>
    </row>
    <row r="16" ht="19.5" customHeight="1">
      <c r="A16" s="408"/>
    </row>
    <row r="17" ht="19.5" customHeight="1">
      <c r="A17" s="408"/>
    </row>
    <row r="18" ht="19.5" customHeight="1">
      <c r="A18" s="408"/>
    </row>
    <row r="19" ht="19.5" customHeight="1">
      <c r="A19" s="408"/>
    </row>
    <row r="20" ht="19.5" customHeight="1">
      <c r="A20" s="408"/>
    </row>
    <row r="21" ht="19.5" customHeight="1">
      <c r="A21" s="408"/>
    </row>
    <row r="22" ht="19.5" customHeight="1">
      <c r="A22" s="408"/>
    </row>
    <row r="23" spans="1:7" ht="19.5" customHeight="1">
      <c r="A23" s="408"/>
      <c r="B23" s="210"/>
      <c r="C23" s="210"/>
      <c r="D23" s="209"/>
      <c r="E23" s="209"/>
      <c r="F23" s="209"/>
      <c r="G23" s="408"/>
    </row>
  </sheetData>
  <sheetProtection/>
  <mergeCells count="3">
    <mergeCell ref="B2:N2"/>
    <mergeCell ref="B15:N15"/>
    <mergeCell ref="C4:M4"/>
  </mergeCells>
  <printOptions/>
  <pageMargins left="0.7480314960629921" right="0.7480314960629921" top="0.984251968503937" bottom="0.984251968503937" header="0.5118110236220472" footer="0.5118110236220472"/>
  <pageSetup fitToHeight="1" fitToWidth="1" horizontalDpi="600" verticalDpi="600" orientation="landscape" paperSize="9" scale="70"/>
  <drawing r:id="rId1"/>
</worksheet>
</file>

<file path=xl/worksheets/sheet24.xml><?xml version="1.0" encoding="utf-8"?>
<worksheet xmlns="http://schemas.openxmlformats.org/spreadsheetml/2006/main" xmlns:r="http://schemas.openxmlformats.org/officeDocument/2006/relationships">
  <sheetPr>
    <tabColor theme="4"/>
    <pageSetUpPr fitToPage="1"/>
  </sheetPr>
  <dimension ref="B2:N27"/>
  <sheetViews>
    <sheetView showGridLines="0" zoomScale="120" zoomScaleNormal="120" zoomScalePageLayoutView="150" workbookViewId="0" topLeftCell="A10">
      <selection activeCell="B2" sqref="B2:E2"/>
    </sheetView>
  </sheetViews>
  <sheetFormatPr defaultColWidth="11.00390625" defaultRowHeight="19.5" customHeight="1"/>
  <cols>
    <col min="1" max="1" width="5.50390625" style="0" customWidth="1"/>
    <col min="2" max="2" width="32.875" style="0" customWidth="1"/>
    <col min="3" max="8" width="10.50390625" style="0" customWidth="1"/>
    <col min="9" max="9" width="24.125" style="103" customWidth="1"/>
    <col min="10" max="12" width="10.50390625" style="103" customWidth="1"/>
    <col min="13" max="14" width="10.50390625" style="0" customWidth="1"/>
  </cols>
  <sheetData>
    <row r="2" spans="2:5" ht="19.5" customHeight="1">
      <c r="B2" s="1247" t="str">
        <f>UPPER("ROACE by business segment")</f>
        <v>ROACE BY BUSINESS SEGMENT</v>
      </c>
      <c r="C2" s="1247"/>
      <c r="D2" s="1247"/>
      <c r="E2" s="1247"/>
    </row>
    <row r="4" spans="2:5" ht="19.5" customHeight="1">
      <c r="B4" s="66" t="s">
        <v>307</v>
      </c>
      <c r="C4" s="104">
        <v>2014</v>
      </c>
      <c r="D4" s="104">
        <v>2013</v>
      </c>
      <c r="E4" s="104">
        <v>2012</v>
      </c>
    </row>
    <row r="5" spans="2:5" ht="19.5" customHeight="1">
      <c r="B5" s="51" t="s">
        <v>16</v>
      </c>
      <c r="C5" s="511"/>
      <c r="D5" s="154"/>
      <c r="E5" s="119"/>
    </row>
    <row r="6" spans="2:5" ht="19.5" customHeight="1">
      <c r="B6" s="22" t="s">
        <v>137</v>
      </c>
      <c r="C6" s="433">
        <v>10504</v>
      </c>
      <c r="D6" s="306">
        <v>12450</v>
      </c>
      <c r="E6" s="85">
        <v>14316</v>
      </c>
    </row>
    <row r="7" spans="2:5" ht="19.5" customHeight="1">
      <c r="B7" s="19" t="s">
        <v>138</v>
      </c>
      <c r="C7" s="434">
        <v>98013</v>
      </c>
      <c r="D7" s="90">
        <v>89895</v>
      </c>
      <c r="E7" s="111">
        <v>78948</v>
      </c>
    </row>
    <row r="8" spans="2:14" ht="19.5" customHeight="1">
      <c r="B8" s="97" t="s">
        <v>139</v>
      </c>
      <c r="C8" s="1165">
        <v>0.107</v>
      </c>
      <c r="D8" s="1166">
        <v>0.138</v>
      </c>
      <c r="E8" s="1167">
        <v>0.181</v>
      </c>
      <c r="F8" s="141"/>
      <c r="G8" s="141"/>
      <c r="H8" s="141"/>
      <c r="I8" s="141"/>
      <c r="J8" s="141"/>
      <c r="K8" s="141"/>
      <c r="L8" s="141"/>
      <c r="M8" s="141"/>
      <c r="N8" s="141"/>
    </row>
    <row r="9" spans="2:5" ht="19.5" customHeight="1">
      <c r="B9" s="51" t="s">
        <v>176</v>
      </c>
      <c r="C9" s="482"/>
      <c r="D9" s="464"/>
      <c r="E9" s="391"/>
    </row>
    <row r="10" spans="2:5" ht="19.5" customHeight="1">
      <c r="B10" s="22" t="s">
        <v>137</v>
      </c>
      <c r="C10" s="433">
        <v>2489</v>
      </c>
      <c r="D10" s="303">
        <v>1857</v>
      </c>
      <c r="E10" s="85">
        <v>1768</v>
      </c>
    </row>
    <row r="11" spans="2:5" ht="19.5" customHeight="1">
      <c r="B11" s="19" t="s">
        <v>138</v>
      </c>
      <c r="C11" s="434">
        <v>16602</v>
      </c>
      <c r="D11" s="465">
        <v>20268</v>
      </c>
      <c r="E11" s="111">
        <v>20400</v>
      </c>
    </row>
    <row r="12" spans="2:5" ht="19.5" customHeight="1">
      <c r="B12" s="97" t="s">
        <v>139</v>
      </c>
      <c r="C12" s="1165">
        <v>0.15</v>
      </c>
      <c r="D12" s="1168">
        <v>0.092</v>
      </c>
      <c r="E12" s="1167">
        <v>0.087</v>
      </c>
    </row>
    <row r="13" spans="2:5" ht="19.5" customHeight="1">
      <c r="B13" s="51" t="s">
        <v>177</v>
      </c>
      <c r="C13" s="482"/>
      <c r="D13" s="464"/>
      <c r="E13" s="391"/>
    </row>
    <row r="14" spans="2:5" ht="19.5" customHeight="1">
      <c r="B14" s="22" t="s">
        <v>137</v>
      </c>
      <c r="C14" s="433">
        <v>1254</v>
      </c>
      <c r="D14" s="303">
        <v>1554</v>
      </c>
      <c r="E14" s="85">
        <v>1069</v>
      </c>
    </row>
    <row r="15" spans="2:5" ht="19.5" customHeight="1">
      <c r="B15" s="19" t="s">
        <v>138</v>
      </c>
      <c r="C15" s="434">
        <v>9438</v>
      </c>
      <c r="D15" s="465">
        <v>9642</v>
      </c>
      <c r="E15" s="111">
        <v>9057</v>
      </c>
    </row>
    <row r="16" spans="2:5" ht="19.5" customHeight="1">
      <c r="B16" s="97" t="s">
        <v>139</v>
      </c>
      <c r="C16" s="1165">
        <v>0.133</v>
      </c>
      <c r="D16" s="1168">
        <v>0.161</v>
      </c>
      <c r="E16" s="1167">
        <v>0.118</v>
      </c>
    </row>
    <row r="17" spans="2:5" ht="19.5" customHeight="1">
      <c r="B17" s="51" t="s">
        <v>46</v>
      </c>
      <c r="C17" s="482"/>
      <c r="D17" s="390"/>
      <c r="E17" s="391"/>
    </row>
    <row r="18" spans="2:5" ht="19.5" customHeight="1">
      <c r="B18" s="22" t="s">
        <v>137</v>
      </c>
      <c r="C18" s="433">
        <v>-717</v>
      </c>
      <c r="D18" s="326">
        <v>-631</v>
      </c>
      <c r="E18" s="85">
        <v>-543</v>
      </c>
    </row>
    <row r="19" spans="2:5" ht="19.5" customHeight="1">
      <c r="B19" s="22" t="s">
        <v>138</v>
      </c>
      <c r="C19" s="433">
        <v>-2564</v>
      </c>
      <c r="D19" s="326">
        <v>-3038</v>
      </c>
      <c r="E19" s="85">
        <v>-1103</v>
      </c>
    </row>
    <row r="20" spans="2:5" ht="19.5" customHeight="1">
      <c r="B20" s="51" t="s">
        <v>140</v>
      </c>
      <c r="C20" s="482"/>
      <c r="D20" s="306"/>
      <c r="E20" s="85"/>
    </row>
    <row r="21" spans="2:5" ht="19.5" customHeight="1">
      <c r="B21" s="22" t="s">
        <v>137</v>
      </c>
      <c r="C21" s="433">
        <v>13530</v>
      </c>
      <c r="D21" s="306">
        <v>15230</v>
      </c>
      <c r="E21" s="85">
        <v>16610</v>
      </c>
    </row>
    <row r="22" spans="2:5" ht="19.5" customHeight="1">
      <c r="B22" s="19" t="s">
        <v>138</v>
      </c>
      <c r="C22" s="435">
        <v>121489</v>
      </c>
      <c r="D22" s="308">
        <v>116766</v>
      </c>
      <c r="E22" s="111">
        <v>107302</v>
      </c>
    </row>
    <row r="23" spans="2:5" ht="19.5" customHeight="1">
      <c r="B23" s="62" t="s">
        <v>139</v>
      </c>
      <c r="C23" s="388">
        <v>0.111</v>
      </c>
      <c r="D23" s="388">
        <v>0.13</v>
      </c>
      <c r="E23" s="388">
        <v>0.155</v>
      </c>
    </row>
    <row r="25" spans="2:9" s="409" customFormat="1" ht="13.5" customHeight="1">
      <c r="B25" s="1249" t="s">
        <v>308</v>
      </c>
      <c r="C25" s="1250"/>
      <c r="D25" s="1250"/>
      <c r="E25" s="1250"/>
      <c r="F25" s="1250"/>
      <c r="G25" s="1250"/>
      <c r="H25" s="1250"/>
      <c r="I25" s="1250"/>
    </row>
    <row r="26" spans="2:3" ht="13.5" customHeight="1">
      <c r="B26" s="8"/>
      <c r="C26" s="284"/>
    </row>
    <row r="27" spans="2:5" ht="21" customHeight="1">
      <c r="B27" s="1247"/>
      <c r="C27" s="1247"/>
      <c r="D27" s="1247"/>
      <c r="E27" s="1247"/>
    </row>
  </sheetData>
  <sheetProtection/>
  <mergeCells count="3">
    <mergeCell ref="B2:E2"/>
    <mergeCell ref="B25:I25"/>
    <mergeCell ref="B27:E27"/>
  </mergeCells>
  <printOptions/>
  <pageMargins left="0.7500000000000001" right="0.7500000000000001" top="1" bottom="1" header="0.5" footer="0.5"/>
  <pageSetup fitToHeight="1" fitToWidth="1" horizontalDpi="600" verticalDpi="600" orientation="portrait" paperSize="9" scale="69"/>
  <drawing r:id="rId1"/>
</worksheet>
</file>

<file path=xl/worksheets/sheet25.xml><?xml version="1.0" encoding="utf-8"?>
<worksheet xmlns="http://schemas.openxmlformats.org/spreadsheetml/2006/main" xmlns:r="http://schemas.openxmlformats.org/officeDocument/2006/relationships">
  <sheetPr>
    <tabColor theme="4"/>
    <pageSetUpPr fitToPage="1"/>
  </sheetPr>
  <dimension ref="B2:J47"/>
  <sheetViews>
    <sheetView showGridLines="0" zoomScale="120" zoomScaleNormal="120" zoomScalePageLayoutView="120" workbookViewId="0" topLeftCell="A19">
      <selection activeCell="B2" sqref="B2:J2"/>
    </sheetView>
  </sheetViews>
  <sheetFormatPr defaultColWidth="11.00390625" defaultRowHeight="19.5" customHeight="1"/>
  <cols>
    <col min="1" max="1" width="5.50390625" style="0" customWidth="1"/>
    <col min="2" max="2" width="59.00390625" style="0" customWidth="1"/>
    <col min="3" max="10" width="10.50390625" style="0" customWidth="1"/>
  </cols>
  <sheetData>
    <row r="2" spans="2:10" ht="19.5" customHeight="1">
      <c r="B2" s="1247" t="str">
        <f>UPPER("Consolidated statement of cash flow")</f>
        <v>CONSOLIDATED STATEMENT OF CASH FLOW</v>
      </c>
      <c r="C2" s="1247"/>
      <c r="D2" s="1247"/>
      <c r="E2" s="1247"/>
      <c r="F2" s="1247"/>
      <c r="G2" s="1247"/>
      <c r="H2" s="1247"/>
      <c r="I2" s="1247"/>
      <c r="J2" s="1247"/>
    </row>
    <row r="3" spans="2:3" ht="19.5" customHeight="1">
      <c r="B3" s="1"/>
      <c r="C3" s="283"/>
    </row>
    <row r="4" spans="2:10" ht="19.5" customHeight="1">
      <c r="B4" s="10"/>
      <c r="C4" s="1252"/>
      <c r="D4" s="1252"/>
      <c r="E4" s="1252"/>
      <c r="F4" s="1252"/>
      <c r="G4" s="1252"/>
      <c r="H4" s="1252"/>
      <c r="I4" s="1252"/>
      <c r="J4" s="1252"/>
    </row>
    <row r="5" spans="2:7" ht="19.5" customHeight="1">
      <c r="B5" s="66" t="s">
        <v>19</v>
      </c>
      <c r="C5" s="6">
        <v>2014</v>
      </c>
      <c r="D5" s="54">
        <v>2013</v>
      </c>
      <c r="E5" s="54">
        <v>2012</v>
      </c>
      <c r="F5" s="54">
        <v>2011</v>
      </c>
      <c r="G5" s="3">
        <v>2010</v>
      </c>
    </row>
    <row r="6" spans="2:7" ht="19.5" customHeight="1">
      <c r="B6" s="51" t="s">
        <v>7</v>
      </c>
      <c r="C6" s="506"/>
      <c r="D6" s="326"/>
      <c r="E6" s="85"/>
      <c r="F6" s="1169"/>
      <c r="G6" s="1169"/>
    </row>
    <row r="7" spans="2:7" ht="19.5" customHeight="1">
      <c r="B7" s="21" t="s">
        <v>41</v>
      </c>
      <c r="C7" s="433">
        <v>4250</v>
      </c>
      <c r="D7" s="326">
        <v>11521</v>
      </c>
      <c r="E7" s="85">
        <v>13836</v>
      </c>
      <c r="F7" s="85">
        <v>17824</v>
      </c>
      <c r="G7" s="85">
        <v>15053</v>
      </c>
    </row>
    <row r="8" spans="2:7" ht="19.5" customHeight="1">
      <c r="B8" s="21" t="s">
        <v>141</v>
      </c>
      <c r="C8" s="433">
        <v>20859</v>
      </c>
      <c r="D8" s="326">
        <v>13358</v>
      </c>
      <c r="E8" s="85">
        <v>13466</v>
      </c>
      <c r="F8" s="85">
        <v>12010</v>
      </c>
      <c r="G8" s="85">
        <v>12087</v>
      </c>
    </row>
    <row r="9" spans="2:7" ht="19.5" customHeight="1">
      <c r="B9" s="21" t="s">
        <v>142</v>
      </c>
      <c r="C9" s="433">
        <v>-1980</v>
      </c>
      <c r="D9" s="326">
        <v>1567</v>
      </c>
      <c r="E9" s="85">
        <v>1889</v>
      </c>
      <c r="F9" s="85">
        <v>2272</v>
      </c>
      <c r="G9" s="85">
        <v>664</v>
      </c>
    </row>
    <row r="10" spans="2:7" ht="19.5" customHeight="1">
      <c r="B10" s="21" t="s">
        <v>143</v>
      </c>
      <c r="C10" s="433" t="s">
        <v>20</v>
      </c>
      <c r="D10" s="1170" t="s">
        <v>20</v>
      </c>
      <c r="E10" s="85">
        <v>-465</v>
      </c>
      <c r="F10" s="1171" t="s">
        <v>20</v>
      </c>
      <c r="G10" s="85">
        <v>-80</v>
      </c>
    </row>
    <row r="11" spans="2:7" ht="19.5" customHeight="1">
      <c r="B11" s="21" t="s">
        <v>144</v>
      </c>
      <c r="C11" s="433">
        <v>-1979</v>
      </c>
      <c r="D11" s="326">
        <v>-80</v>
      </c>
      <c r="E11" s="85">
        <v>-1715</v>
      </c>
      <c r="F11" s="85">
        <v>-2479</v>
      </c>
      <c r="G11" s="85">
        <v>-2078</v>
      </c>
    </row>
    <row r="12" spans="2:7" ht="19.5" customHeight="1">
      <c r="B12" s="21" t="s">
        <v>188</v>
      </c>
      <c r="C12" s="433">
        <v>29</v>
      </c>
      <c r="D12" s="326">
        <v>-775</v>
      </c>
      <c r="E12" s="85">
        <v>272</v>
      </c>
      <c r="F12" s="85">
        <v>-149</v>
      </c>
      <c r="G12" s="85">
        <v>-623</v>
      </c>
    </row>
    <row r="13" spans="2:7" ht="19.5" customHeight="1">
      <c r="B13" s="21" t="s">
        <v>145</v>
      </c>
      <c r="C13" s="433">
        <v>4480</v>
      </c>
      <c r="D13" s="326">
        <v>2525</v>
      </c>
      <c r="E13" s="85">
        <v>1392</v>
      </c>
      <c r="F13" s="85">
        <v>-2421</v>
      </c>
      <c r="G13" s="85">
        <v>-658</v>
      </c>
    </row>
    <row r="14" spans="2:7" ht="19.5" customHeight="1">
      <c r="B14" s="52" t="s">
        <v>146</v>
      </c>
      <c r="C14" s="434">
        <v>-51</v>
      </c>
      <c r="D14" s="327">
        <v>397</v>
      </c>
      <c r="E14" s="111">
        <v>183</v>
      </c>
      <c r="F14" s="111">
        <v>136</v>
      </c>
      <c r="G14" s="111">
        <v>151</v>
      </c>
    </row>
    <row r="15" spans="2:7" ht="19.5" customHeight="1">
      <c r="B15" s="144" t="s">
        <v>7</v>
      </c>
      <c r="C15" s="512">
        <v>25608</v>
      </c>
      <c r="D15" s="1172">
        <v>28513</v>
      </c>
      <c r="E15" s="1173">
        <v>28858</v>
      </c>
      <c r="F15" s="1173">
        <v>27193</v>
      </c>
      <c r="G15" s="1173">
        <v>24516</v>
      </c>
    </row>
    <row r="16" spans="2:7" ht="19.5" customHeight="1">
      <c r="B16" s="51" t="s">
        <v>157</v>
      </c>
      <c r="C16" s="482"/>
      <c r="D16" s="326"/>
      <c r="E16" s="85"/>
      <c r="F16" s="85"/>
      <c r="G16" s="85"/>
    </row>
    <row r="17" spans="2:7" ht="19.5" customHeight="1">
      <c r="B17" s="21" t="s">
        <v>147</v>
      </c>
      <c r="C17" s="433">
        <v>-26320</v>
      </c>
      <c r="D17" s="326">
        <v>-29748</v>
      </c>
      <c r="E17" s="85">
        <v>-25574</v>
      </c>
      <c r="F17" s="85">
        <v>-24986</v>
      </c>
      <c r="G17" s="85">
        <v>-18311</v>
      </c>
    </row>
    <row r="18" spans="2:7" ht="19.5" customHeight="1">
      <c r="B18" s="21" t="s">
        <v>148</v>
      </c>
      <c r="C18" s="433">
        <v>-471</v>
      </c>
      <c r="D18" s="326">
        <v>-21</v>
      </c>
      <c r="E18" s="85">
        <v>-245</v>
      </c>
      <c r="F18" s="85">
        <v>-1189</v>
      </c>
      <c r="G18" s="85">
        <v>-1143</v>
      </c>
    </row>
    <row r="19" spans="2:7" ht="19.5" customHeight="1">
      <c r="B19" s="21" t="s">
        <v>149</v>
      </c>
      <c r="C19" s="433">
        <v>-949</v>
      </c>
      <c r="D19" s="326">
        <v>-1756</v>
      </c>
      <c r="E19" s="85">
        <v>-1152</v>
      </c>
      <c r="F19" s="85">
        <v>-6299</v>
      </c>
      <c r="G19" s="85">
        <v>-867</v>
      </c>
    </row>
    <row r="20" spans="2:7" ht="19.5" customHeight="1">
      <c r="B20" s="52" t="s">
        <v>150</v>
      </c>
      <c r="C20" s="434">
        <v>-2769</v>
      </c>
      <c r="D20" s="327">
        <v>-2906</v>
      </c>
      <c r="E20" s="111">
        <v>-2504</v>
      </c>
      <c r="F20" s="111">
        <v>-1687</v>
      </c>
      <c r="G20" s="111">
        <v>-1253</v>
      </c>
    </row>
    <row r="21" spans="2:7" ht="19.5" customHeight="1">
      <c r="B21" s="109" t="s">
        <v>151</v>
      </c>
      <c r="C21" s="513">
        <v>-30509</v>
      </c>
      <c r="D21" s="1174">
        <v>-34431</v>
      </c>
      <c r="E21" s="487">
        <v>-29475</v>
      </c>
      <c r="F21" s="487">
        <v>-34161</v>
      </c>
      <c r="G21" s="487">
        <v>-21574</v>
      </c>
    </row>
    <row r="22" spans="2:7" ht="19.5" customHeight="1">
      <c r="B22" s="21" t="s">
        <v>152</v>
      </c>
      <c r="C22" s="433">
        <v>3442</v>
      </c>
      <c r="D22" s="326">
        <v>1766</v>
      </c>
      <c r="E22" s="85">
        <v>1822</v>
      </c>
      <c r="F22" s="85">
        <v>2003</v>
      </c>
      <c r="G22" s="85">
        <v>2034</v>
      </c>
    </row>
    <row r="23" spans="2:7" ht="19.5" customHeight="1">
      <c r="B23" s="21" t="s">
        <v>153</v>
      </c>
      <c r="C23" s="433">
        <v>136</v>
      </c>
      <c r="D23" s="326">
        <v>2654</v>
      </c>
      <c r="E23" s="85">
        <v>452</v>
      </c>
      <c r="F23" s="85">
        <v>800</v>
      </c>
      <c r="G23" s="85">
        <v>411</v>
      </c>
    </row>
    <row r="24" spans="2:7" ht="19.5" customHeight="1">
      <c r="B24" s="21" t="s">
        <v>154</v>
      </c>
      <c r="C24" s="433">
        <v>1072</v>
      </c>
      <c r="D24" s="326">
        <v>330</v>
      </c>
      <c r="E24" s="85">
        <v>3618</v>
      </c>
      <c r="F24" s="85">
        <v>7922</v>
      </c>
      <c r="G24" s="85">
        <v>2132</v>
      </c>
    </row>
    <row r="25" spans="2:7" ht="19.5" customHeight="1">
      <c r="B25" s="52" t="s">
        <v>155</v>
      </c>
      <c r="C25" s="434">
        <v>1540</v>
      </c>
      <c r="D25" s="327">
        <v>1649</v>
      </c>
      <c r="E25" s="111">
        <v>1651</v>
      </c>
      <c r="F25" s="111">
        <v>1215</v>
      </c>
      <c r="G25" s="111">
        <v>1145</v>
      </c>
    </row>
    <row r="26" spans="2:7" ht="19.5" customHeight="1">
      <c r="B26" s="254" t="s">
        <v>156</v>
      </c>
      <c r="C26" s="514">
        <v>6190</v>
      </c>
      <c r="D26" s="487">
        <v>6399</v>
      </c>
      <c r="E26" s="487">
        <v>7543</v>
      </c>
      <c r="F26" s="487">
        <v>11940</v>
      </c>
      <c r="G26" s="487">
        <v>5722</v>
      </c>
    </row>
    <row r="27" spans="2:7" ht="19.5" customHeight="1">
      <c r="B27" s="112" t="s">
        <v>157</v>
      </c>
      <c r="C27" s="510">
        <v>-24319</v>
      </c>
      <c r="D27" s="510">
        <v>-28032</v>
      </c>
      <c r="E27" s="510">
        <v>-21932</v>
      </c>
      <c r="F27" s="510">
        <v>-22221</v>
      </c>
      <c r="G27" s="510">
        <v>-15852</v>
      </c>
    </row>
    <row r="28" spans="2:7" ht="19.5" customHeight="1">
      <c r="B28" s="51" t="s">
        <v>246</v>
      </c>
      <c r="C28" s="482"/>
      <c r="D28" s="326"/>
      <c r="E28" s="85"/>
      <c r="F28" s="85"/>
      <c r="G28" s="85"/>
    </row>
    <row r="29" spans="2:7" ht="19.5" customHeight="1">
      <c r="B29" s="21" t="s">
        <v>189</v>
      </c>
      <c r="C29" s="433"/>
      <c r="D29" s="326"/>
      <c r="E29" s="85"/>
      <c r="F29" s="85"/>
      <c r="G29" s="85"/>
    </row>
    <row r="30" spans="2:7" ht="19.5" customHeight="1">
      <c r="B30" s="21" t="s">
        <v>191</v>
      </c>
      <c r="C30" s="433">
        <v>420</v>
      </c>
      <c r="D30" s="326">
        <v>485</v>
      </c>
      <c r="E30" s="85">
        <v>41</v>
      </c>
      <c r="F30" s="85">
        <v>670</v>
      </c>
      <c r="G30" s="85">
        <v>54</v>
      </c>
    </row>
    <row r="31" spans="2:7" ht="19.5" customHeight="1">
      <c r="B31" s="21" t="s">
        <v>192</v>
      </c>
      <c r="C31" s="433">
        <v>-289</v>
      </c>
      <c r="D31" s="326">
        <v>-238</v>
      </c>
      <c r="E31" s="85">
        <v>-88</v>
      </c>
      <c r="F31" s="85" t="s">
        <v>20</v>
      </c>
      <c r="G31" s="85">
        <v>65</v>
      </c>
    </row>
    <row r="32" spans="2:7" ht="19.5" customHeight="1">
      <c r="B32" s="21" t="s">
        <v>190</v>
      </c>
      <c r="C32" s="433"/>
      <c r="D32" s="326"/>
      <c r="E32" s="85"/>
      <c r="F32" s="85"/>
      <c r="G32" s="85"/>
    </row>
    <row r="33" spans="2:7" ht="19.5" customHeight="1">
      <c r="B33" s="21" t="s">
        <v>197</v>
      </c>
      <c r="C33" s="433">
        <v>-7308</v>
      </c>
      <c r="D33" s="326">
        <v>-7128</v>
      </c>
      <c r="E33" s="85">
        <v>-6660</v>
      </c>
      <c r="F33" s="85">
        <v>-7155</v>
      </c>
      <c r="G33" s="85">
        <v>-6759</v>
      </c>
    </row>
    <row r="34" spans="2:7" ht="19.5" customHeight="1">
      <c r="B34" s="21" t="s">
        <v>193</v>
      </c>
      <c r="C34" s="433">
        <v>-154</v>
      </c>
      <c r="D34" s="326">
        <v>-156</v>
      </c>
      <c r="E34" s="85">
        <v>-133</v>
      </c>
      <c r="F34" s="85">
        <v>-239</v>
      </c>
      <c r="G34" s="85">
        <v>-202</v>
      </c>
    </row>
    <row r="35" spans="2:7" ht="19.5" customHeight="1">
      <c r="B35" s="21" t="s">
        <v>194</v>
      </c>
      <c r="C35" s="433">
        <v>179</v>
      </c>
      <c r="D35" s="326">
        <v>2153</v>
      </c>
      <c r="E35" s="85" t="s">
        <v>20</v>
      </c>
      <c r="F35" s="85">
        <v>-798</v>
      </c>
      <c r="G35" s="85">
        <v>-569</v>
      </c>
    </row>
    <row r="36" spans="2:7" ht="19.5" customHeight="1">
      <c r="B36" s="21" t="s">
        <v>158</v>
      </c>
      <c r="C36" s="433">
        <v>15786</v>
      </c>
      <c r="D36" s="326">
        <v>11102</v>
      </c>
      <c r="E36" s="85">
        <v>6780</v>
      </c>
      <c r="F36" s="85">
        <v>5664</v>
      </c>
      <c r="G36" s="85">
        <v>5023</v>
      </c>
    </row>
    <row r="37" spans="2:7" ht="19.5" customHeight="1">
      <c r="B37" s="21" t="s">
        <v>195</v>
      </c>
      <c r="C37" s="433">
        <v>-2374</v>
      </c>
      <c r="D37" s="326">
        <v>-9037</v>
      </c>
      <c r="E37" s="85">
        <v>-3540</v>
      </c>
      <c r="F37" s="85">
        <v>-5387</v>
      </c>
      <c r="G37" s="85">
        <v>-969</v>
      </c>
    </row>
    <row r="38" spans="2:7" ht="19.5" customHeight="1">
      <c r="B38" s="52" t="s">
        <v>196</v>
      </c>
      <c r="C38" s="434">
        <v>-351</v>
      </c>
      <c r="D38" s="327">
        <v>1298</v>
      </c>
      <c r="E38" s="111">
        <v>-1217</v>
      </c>
      <c r="F38" s="111">
        <v>1247</v>
      </c>
      <c r="G38" s="111">
        <v>-1083</v>
      </c>
    </row>
    <row r="39" spans="2:7" ht="19.5" customHeight="1">
      <c r="B39" s="109" t="s">
        <v>247</v>
      </c>
      <c r="C39" s="513">
        <v>5909</v>
      </c>
      <c r="D39" s="1174">
        <v>-1521</v>
      </c>
      <c r="E39" s="487">
        <v>-4817</v>
      </c>
      <c r="F39" s="487">
        <v>-5998</v>
      </c>
      <c r="G39" s="487">
        <v>-4440</v>
      </c>
    </row>
    <row r="40" spans="2:7" ht="19.5" customHeight="1">
      <c r="B40" s="136" t="s">
        <v>159</v>
      </c>
      <c r="C40" s="515">
        <v>7198</v>
      </c>
      <c r="D40" s="623">
        <v>-1040</v>
      </c>
      <c r="E40" s="515">
        <v>2109</v>
      </c>
      <c r="F40" s="515">
        <v>-1026</v>
      </c>
      <c r="G40" s="515">
        <v>4224</v>
      </c>
    </row>
    <row r="41" spans="2:7" ht="19.5" customHeight="1">
      <c r="B41" s="21" t="s">
        <v>160</v>
      </c>
      <c r="C41" s="433">
        <v>-2217</v>
      </c>
      <c r="D41" s="326">
        <v>831</v>
      </c>
      <c r="E41" s="85">
        <v>153</v>
      </c>
      <c r="F41" s="85">
        <v>-187</v>
      </c>
      <c r="G41" s="85">
        <v>-1664</v>
      </c>
    </row>
    <row r="42" spans="2:7" ht="19.5" customHeight="1">
      <c r="B42" s="52" t="s">
        <v>161</v>
      </c>
      <c r="C42" s="434">
        <v>20200</v>
      </c>
      <c r="D42" s="327">
        <v>20409</v>
      </c>
      <c r="E42" s="111">
        <v>18147</v>
      </c>
      <c r="F42" s="111">
        <v>19360</v>
      </c>
      <c r="G42" s="111">
        <v>16800</v>
      </c>
    </row>
    <row r="43" spans="2:7" ht="19.5" customHeight="1">
      <c r="B43" s="62" t="s">
        <v>162</v>
      </c>
      <c r="C43" s="77">
        <v>25181</v>
      </c>
      <c r="D43" s="1175">
        <v>20200</v>
      </c>
      <c r="E43" s="77">
        <v>20409</v>
      </c>
      <c r="F43" s="77">
        <v>18147</v>
      </c>
      <c r="G43" s="77">
        <v>19360</v>
      </c>
    </row>
    <row r="47" spans="2:3" ht="13.5" customHeight="1">
      <c r="B47" s="8"/>
      <c r="C47" s="284"/>
    </row>
    <row r="48" ht="46.5" customHeight="1"/>
  </sheetData>
  <sheetProtection/>
  <mergeCells count="2">
    <mergeCell ref="B2:J2"/>
    <mergeCell ref="C4:J4"/>
  </mergeCells>
  <printOptions/>
  <pageMargins left="0.7480314960629921" right="0.7480314960629921" top="0.984251968503937" bottom="0.984251968503937" header="0.5118110236220472" footer="0.5118110236220472"/>
  <pageSetup fitToHeight="1" fitToWidth="1" horizontalDpi="600" verticalDpi="600" orientation="landscape" paperSize="9" scale="46"/>
  <drawing r:id="rId1"/>
</worksheet>
</file>

<file path=xl/worksheets/sheet26.xml><?xml version="1.0" encoding="utf-8"?>
<worksheet xmlns="http://schemas.openxmlformats.org/spreadsheetml/2006/main" xmlns:r="http://schemas.openxmlformats.org/officeDocument/2006/relationships">
  <sheetPr>
    <tabColor theme="4"/>
    <pageSetUpPr fitToPage="1"/>
  </sheetPr>
  <dimension ref="B2:N40"/>
  <sheetViews>
    <sheetView showGridLines="0" zoomScale="120" zoomScaleNormal="120" zoomScalePageLayoutView="120" workbookViewId="0" topLeftCell="A1">
      <selection activeCell="B2" sqref="B2:F2"/>
    </sheetView>
  </sheetViews>
  <sheetFormatPr defaultColWidth="11.00390625" defaultRowHeight="19.5" customHeight="1"/>
  <cols>
    <col min="1" max="1" width="5.50390625" style="0" customWidth="1"/>
    <col min="2" max="2" width="26.125" style="0" customWidth="1"/>
    <col min="3" max="14" width="10.50390625" style="0" customWidth="1"/>
  </cols>
  <sheetData>
    <row r="2" spans="2:6" ht="19.5" customHeight="1">
      <c r="B2" s="1247" t="str">
        <f>UPPER("Cash flow from operating activities")</f>
        <v>CASH FLOW FROM OPERATING ACTIVITIES</v>
      </c>
      <c r="C2" s="1247"/>
      <c r="D2" s="1247"/>
      <c r="E2" s="1247"/>
      <c r="F2" s="1247"/>
    </row>
    <row r="3" spans="2:3" ht="19.5" customHeight="1">
      <c r="B3" s="1"/>
      <c r="C3" s="283"/>
    </row>
    <row r="4" spans="2:7" ht="19.5" customHeight="1">
      <c r="B4" s="145" t="s">
        <v>19</v>
      </c>
      <c r="C4" s="421">
        <v>2014</v>
      </c>
      <c r="D4" s="142">
        <v>2013</v>
      </c>
      <c r="E4" s="142">
        <v>2012</v>
      </c>
      <c r="F4" s="4">
        <v>2011</v>
      </c>
      <c r="G4" s="4">
        <v>2010</v>
      </c>
    </row>
    <row r="5" spans="2:7" ht="19.5" customHeight="1">
      <c r="B5" s="51" t="s">
        <v>163</v>
      </c>
      <c r="C5" s="437"/>
      <c r="D5" s="444"/>
      <c r="E5" s="445"/>
      <c r="F5" s="442"/>
      <c r="G5" s="442"/>
    </row>
    <row r="6" spans="2:7" ht="19.5" customHeight="1">
      <c r="B6" s="21" t="s">
        <v>16</v>
      </c>
      <c r="C6" s="433">
        <v>16666</v>
      </c>
      <c r="D6" s="306">
        <v>21857</v>
      </c>
      <c r="E6" s="85">
        <v>24354</v>
      </c>
      <c r="F6" s="72">
        <v>23724</v>
      </c>
      <c r="G6" s="72">
        <v>20704</v>
      </c>
    </row>
    <row r="7" spans="2:7" ht="19.5" customHeight="1">
      <c r="B7" s="21" t="s">
        <v>176</v>
      </c>
      <c r="C7" s="433">
        <v>6302</v>
      </c>
      <c r="D7" s="306">
        <v>4260</v>
      </c>
      <c r="E7" s="85">
        <v>2726</v>
      </c>
      <c r="F7" s="72">
        <v>2987</v>
      </c>
      <c r="G7" s="72">
        <v>1625</v>
      </c>
    </row>
    <row r="8" spans="2:7" ht="19.5" customHeight="1">
      <c r="B8" s="21" t="s">
        <v>177</v>
      </c>
      <c r="C8" s="433">
        <v>2721</v>
      </c>
      <c r="D8" s="306">
        <v>2557</v>
      </c>
      <c r="E8" s="85">
        <v>1456</v>
      </c>
      <c r="F8" s="72">
        <v>753</v>
      </c>
      <c r="G8" s="72">
        <v>1465</v>
      </c>
    </row>
    <row r="9" spans="2:7" ht="19.5" customHeight="1">
      <c r="B9" s="52" t="s">
        <v>46</v>
      </c>
      <c r="C9" s="434">
        <v>-81</v>
      </c>
      <c r="D9" s="308">
        <v>-161</v>
      </c>
      <c r="E9" s="111">
        <v>322</v>
      </c>
      <c r="F9" s="76">
        <v>-271</v>
      </c>
      <c r="G9" s="76">
        <v>722</v>
      </c>
    </row>
    <row r="10" spans="2:7" ht="19.5" customHeight="1">
      <c r="B10" s="62" t="s">
        <v>47</v>
      </c>
      <c r="C10" s="483">
        <v>25608</v>
      </c>
      <c r="D10" s="77">
        <v>28513</v>
      </c>
      <c r="E10" s="77">
        <v>28858</v>
      </c>
      <c r="F10" s="78">
        <v>27193</v>
      </c>
      <c r="G10" s="78">
        <v>24516</v>
      </c>
    </row>
    <row r="11" spans="4:14" ht="19.5" customHeight="1">
      <c r="D11" s="135"/>
      <c r="E11" s="135"/>
      <c r="F11" s="135"/>
      <c r="G11" s="135"/>
      <c r="H11" s="135"/>
      <c r="I11" s="135"/>
      <c r="J11" s="135"/>
      <c r="K11" s="135"/>
      <c r="L11" s="135"/>
      <c r="M11" s="135"/>
      <c r="N11" s="135"/>
    </row>
    <row r="12" spans="6:9" ht="19.5" customHeight="1">
      <c r="F12" s="135"/>
      <c r="G12" s="135"/>
      <c r="H12" s="135"/>
      <c r="I12" s="135"/>
    </row>
    <row r="13" spans="6:9" ht="19.5" customHeight="1">
      <c r="F13" s="135"/>
      <c r="G13" s="135"/>
      <c r="H13" s="135"/>
      <c r="I13" s="135"/>
    </row>
    <row r="14" spans="6:9" ht="19.5" customHeight="1">
      <c r="F14" s="135"/>
      <c r="G14" s="135"/>
      <c r="H14" s="135"/>
      <c r="I14" s="135"/>
    </row>
    <row r="15" spans="6:9" ht="19.5" customHeight="1">
      <c r="F15" s="135"/>
      <c r="G15" s="135"/>
      <c r="H15" s="135"/>
      <c r="I15" s="135"/>
    </row>
    <row r="16" spans="6:9" ht="19.5" customHeight="1">
      <c r="F16" s="135"/>
      <c r="G16" s="135"/>
      <c r="H16" s="135"/>
      <c r="I16" s="135"/>
    </row>
    <row r="17" spans="6:9" ht="19.5" customHeight="1">
      <c r="F17" s="135"/>
      <c r="G17" s="135"/>
      <c r="H17" s="135"/>
      <c r="I17" s="135"/>
    </row>
    <row r="18" spans="6:9" ht="19.5" customHeight="1">
      <c r="F18" s="135"/>
      <c r="G18" s="135"/>
      <c r="H18" s="135"/>
      <c r="I18" s="135"/>
    </row>
    <row r="23" spans="2:6" ht="19.5" customHeight="1">
      <c r="B23" s="1247"/>
      <c r="C23" s="1247"/>
      <c r="D23" s="1247"/>
      <c r="E23" s="1247"/>
      <c r="F23" s="1247"/>
    </row>
    <row r="39" spans="2:6" ht="13.5" customHeight="1">
      <c r="B39" s="1250"/>
      <c r="C39" s="1250"/>
      <c r="D39" s="1250"/>
      <c r="E39" s="1250"/>
      <c r="F39" s="1250"/>
    </row>
    <row r="40" spans="2:6" ht="19.5" customHeight="1">
      <c r="B40" s="1250"/>
      <c r="C40" s="1250"/>
      <c r="D40" s="1250"/>
      <c r="E40" s="1250"/>
      <c r="F40" s="1250"/>
    </row>
  </sheetData>
  <sheetProtection/>
  <mergeCells count="4">
    <mergeCell ref="B40:F40"/>
    <mergeCell ref="B2:F2"/>
    <mergeCell ref="B23:F23"/>
    <mergeCell ref="B39:F39"/>
  </mergeCells>
  <printOptions/>
  <pageMargins left="0.75" right="0.75" top="1" bottom="1" header="0.5" footer="0.5"/>
  <pageSetup fitToHeight="1" fitToWidth="1" horizontalDpi="600" verticalDpi="600" orientation="portrait" paperSize="9" scale="88"/>
  <drawing r:id="rId1"/>
</worksheet>
</file>

<file path=xl/worksheets/sheet27.xml><?xml version="1.0" encoding="utf-8"?>
<worksheet xmlns="http://schemas.openxmlformats.org/spreadsheetml/2006/main" xmlns:r="http://schemas.openxmlformats.org/officeDocument/2006/relationships">
  <sheetPr>
    <tabColor theme="4"/>
    <pageSetUpPr fitToPage="1"/>
  </sheetPr>
  <dimension ref="B2:M30"/>
  <sheetViews>
    <sheetView showGridLines="0" zoomScale="125" zoomScaleNormal="125" zoomScalePageLayoutView="125" workbookViewId="0" topLeftCell="A1">
      <selection activeCell="A3" sqref="A3"/>
    </sheetView>
  </sheetViews>
  <sheetFormatPr defaultColWidth="11.00390625" defaultRowHeight="19.5" customHeight="1"/>
  <cols>
    <col min="1" max="1" width="5.50390625" style="0" customWidth="1"/>
    <col min="2" max="2" width="26.125" style="0" customWidth="1"/>
    <col min="3" max="14" width="10.50390625" style="0" customWidth="1"/>
  </cols>
  <sheetData>
    <row r="2" spans="2:6" ht="19.5" customHeight="1">
      <c r="B2" s="1247" t="s">
        <v>261</v>
      </c>
      <c r="C2" s="1247"/>
      <c r="D2" s="1247"/>
      <c r="E2" s="1247"/>
      <c r="F2" s="1247"/>
    </row>
    <row r="3" spans="2:3" ht="19.5" customHeight="1">
      <c r="B3" s="1"/>
      <c r="C3" s="283"/>
    </row>
    <row r="4" spans="2:7" ht="19.5" customHeight="1">
      <c r="B4" s="422" t="s">
        <v>19</v>
      </c>
      <c r="C4" s="4">
        <v>2014</v>
      </c>
      <c r="D4" s="4">
        <v>2013</v>
      </c>
      <c r="E4" s="4">
        <v>2012</v>
      </c>
      <c r="F4" s="4">
        <v>2011</v>
      </c>
      <c r="G4" s="4">
        <v>2010</v>
      </c>
    </row>
    <row r="5" spans="2:7" ht="19.5" customHeight="1">
      <c r="B5" s="51" t="s">
        <v>163</v>
      </c>
      <c r="C5" s="493"/>
      <c r="D5" s="516"/>
      <c r="E5" s="517"/>
      <c r="F5" s="518"/>
      <c r="G5" s="518"/>
    </row>
    <row r="6" spans="2:7" ht="19.5" customHeight="1">
      <c r="B6" s="21" t="s">
        <v>16</v>
      </c>
      <c r="C6" s="476">
        <v>26520</v>
      </c>
      <c r="D6" s="303">
        <v>29750</v>
      </c>
      <c r="E6" s="71">
        <v>25200</v>
      </c>
      <c r="F6" s="72">
        <v>28761</v>
      </c>
      <c r="G6" s="72">
        <v>17299</v>
      </c>
    </row>
    <row r="7" spans="2:7" ht="19.5" customHeight="1">
      <c r="B7" s="21" t="s">
        <v>176</v>
      </c>
      <c r="C7" s="476">
        <v>2022</v>
      </c>
      <c r="D7" s="303">
        <v>2708</v>
      </c>
      <c r="E7" s="71">
        <v>2502</v>
      </c>
      <c r="F7" s="72">
        <v>2659</v>
      </c>
      <c r="G7" s="72">
        <v>2816</v>
      </c>
    </row>
    <row r="8" spans="2:7" ht="19.5" customHeight="1">
      <c r="B8" s="21" t="s">
        <v>177</v>
      </c>
      <c r="C8" s="476">
        <v>1818</v>
      </c>
      <c r="D8" s="303">
        <v>1814</v>
      </c>
      <c r="E8" s="71">
        <v>1671</v>
      </c>
      <c r="F8" s="72">
        <v>2553</v>
      </c>
      <c r="G8" s="72">
        <v>1351</v>
      </c>
    </row>
    <row r="9" spans="2:7" ht="19.5" customHeight="1">
      <c r="B9" s="52" t="s">
        <v>46</v>
      </c>
      <c r="C9" s="480">
        <v>149</v>
      </c>
      <c r="D9" s="304">
        <v>159</v>
      </c>
      <c r="E9" s="75">
        <v>102</v>
      </c>
      <c r="F9" s="76">
        <v>188</v>
      </c>
      <c r="G9" s="76">
        <v>108</v>
      </c>
    </row>
    <row r="10" spans="2:7" ht="19.5" customHeight="1">
      <c r="B10" s="62" t="s">
        <v>47</v>
      </c>
      <c r="C10" s="84">
        <v>30509</v>
      </c>
      <c r="D10" s="78">
        <v>34431</v>
      </c>
      <c r="E10" s="78">
        <v>29475</v>
      </c>
      <c r="F10" s="78">
        <v>34161</v>
      </c>
      <c r="G10" s="78">
        <v>21574</v>
      </c>
    </row>
    <row r="11" spans="2:7" ht="19.5" customHeight="1">
      <c r="B11" s="51" t="s">
        <v>164</v>
      </c>
      <c r="C11" s="497"/>
      <c r="D11" s="303"/>
      <c r="E11" s="71"/>
      <c r="F11" s="72"/>
      <c r="G11" s="72"/>
    </row>
    <row r="12" spans="2:7" ht="19.5" customHeight="1">
      <c r="B12" s="21" t="s">
        <v>51</v>
      </c>
      <c r="C12" s="476">
        <v>1266</v>
      </c>
      <c r="D12" s="303">
        <v>1772</v>
      </c>
      <c r="E12" s="71">
        <v>2041</v>
      </c>
      <c r="F12" s="72">
        <v>2130</v>
      </c>
      <c r="G12" s="72">
        <v>1408</v>
      </c>
    </row>
    <row r="13" spans="2:7" ht="19.5" customHeight="1">
      <c r="B13" s="21" t="s">
        <v>52</v>
      </c>
      <c r="C13" s="476">
        <v>5880</v>
      </c>
      <c r="D13" s="303">
        <v>6289</v>
      </c>
      <c r="E13" s="71">
        <v>5660</v>
      </c>
      <c r="F13" s="72">
        <v>5292</v>
      </c>
      <c r="G13" s="72">
        <v>3485</v>
      </c>
    </row>
    <row r="14" spans="2:7" ht="19.5" customHeight="1">
      <c r="B14" s="21" t="s">
        <v>53</v>
      </c>
      <c r="C14" s="476">
        <v>3658</v>
      </c>
      <c r="D14" s="303">
        <v>4157</v>
      </c>
      <c r="E14" s="71">
        <v>4045</v>
      </c>
      <c r="F14" s="72">
        <v>7301</v>
      </c>
      <c r="G14" s="72">
        <v>4807</v>
      </c>
    </row>
    <row r="15" spans="2:7" ht="19.5" customHeight="1">
      <c r="B15" s="21" t="s">
        <v>54</v>
      </c>
      <c r="C15" s="476">
        <v>9798</v>
      </c>
      <c r="D15" s="303">
        <v>10705</v>
      </c>
      <c r="E15" s="71">
        <v>9346</v>
      </c>
      <c r="F15" s="72">
        <v>7328</v>
      </c>
      <c r="G15" s="72">
        <v>6436</v>
      </c>
    </row>
    <row r="16" spans="2:7" ht="19.5" customHeight="1">
      <c r="B16" s="52" t="s">
        <v>55</v>
      </c>
      <c r="C16" s="480">
        <v>9907</v>
      </c>
      <c r="D16" s="304">
        <v>11508</v>
      </c>
      <c r="E16" s="75">
        <v>8383</v>
      </c>
      <c r="F16" s="76">
        <v>12110</v>
      </c>
      <c r="G16" s="76">
        <v>5438</v>
      </c>
    </row>
    <row r="17" spans="2:7" ht="19.5" customHeight="1">
      <c r="B17" s="62" t="s">
        <v>47</v>
      </c>
      <c r="C17" s="84">
        <v>30509</v>
      </c>
      <c r="D17" s="78">
        <v>34431</v>
      </c>
      <c r="E17" s="78">
        <v>29475</v>
      </c>
      <c r="F17" s="78">
        <v>34161</v>
      </c>
      <c r="G17" s="78">
        <v>21574</v>
      </c>
    </row>
    <row r="19" spans="2:6" ht="19.5" customHeight="1">
      <c r="B19" s="377" t="s">
        <v>309</v>
      </c>
      <c r="C19" s="377"/>
      <c r="D19" s="377"/>
      <c r="E19" s="377"/>
      <c r="F19" s="377"/>
    </row>
    <row r="21" ht="12.75" customHeight="1">
      <c r="G21" s="1"/>
    </row>
    <row r="23" spans="2:7" ht="19.5" customHeight="1">
      <c r="B23" s="376"/>
      <c r="C23" s="376"/>
      <c r="D23" s="376"/>
      <c r="E23" s="376"/>
      <c r="F23" s="376"/>
      <c r="G23" s="376"/>
    </row>
    <row r="25" spans="8:13" ht="19.5" customHeight="1">
      <c r="H25" s="376"/>
      <c r="I25" s="376"/>
      <c r="J25" s="376"/>
      <c r="K25" s="376"/>
      <c r="L25" s="376"/>
      <c r="M25" s="376"/>
    </row>
    <row r="26" ht="19.5" customHeight="1">
      <c r="H26" s="23"/>
    </row>
    <row r="29" ht="19.5" customHeight="1">
      <c r="G29" s="146"/>
    </row>
    <row r="30" ht="19.5" customHeight="1">
      <c r="G30" s="23"/>
    </row>
  </sheetData>
  <sheetProtection/>
  <mergeCells count="1">
    <mergeCell ref="B2:F2"/>
  </mergeCells>
  <printOptions/>
  <pageMargins left="0.7500000000000001" right="0.7500000000000001" top="1" bottom="1" header="0.5" footer="0.5"/>
  <pageSetup fitToHeight="1" fitToWidth="1" horizontalDpi="600" verticalDpi="600" orientation="portrait" paperSize="9" scale="54"/>
  <drawing r:id="rId1"/>
</worksheet>
</file>

<file path=xl/worksheets/sheet28.xml><?xml version="1.0" encoding="utf-8"?>
<worksheet xmlns="http://schemas.openxmlformats.org/spreadsheetml/2006/main" xmlns:r="http://schemas.openxmlformats.org/officeDocument/2006/relationships">
  <sheetPr>
    <tabColor theme="4"/>
    <pageSetUpPr fitToPage="1"/>
  </sheetPr>
  <dimension ref="B2:G9"/>
  <sheetViews>
    <sheetView showGridLines="0" zoomScale="120" zoomScaleNormal="120" zoomScalePageLayoutView="150" workbookViewId="0" topLeftCell="A1">
      <selection activeCell="A4" sqref="A4"/>
    </sheetView>
  </sheetViews>
  <sheetFormatPr defaultColWidth="11.00390625" defaultRowHeight="19.5" customHeight="1"/>
  <cols>
    <col min="1" max="1" width="5.50390625" style="0" customWidth="1"/>
    <col min="2" max="2" width="26.125" style="0" customWidth="1"/>
    <col min="3" max="14" width="10.50390625" style="0" customWidth="1"/>
  </cols>
  <sheetData>
    <row r="2" spans="2:6" ht="19.5" customHeight="1">
      <c r="B2" s="1247" t="str">
        <f>UPPER("Divestments by business segment")</f>
        <v>DIVESTMENTS BY BUSINESS SEGMENT</v>
      </c>
      <c r="C2" s="1247"/>
      <c r="D2" s="1247"/>
      <c r="E2" s="1247"/>
      <c r="F2" s="1247"/>
    </row>
    <row r="3" spans="2:3" ht="19.5" customHeight="1">
      <c r="B3" s="1"/>
      <c r="C3" s="283"/>
    </row>
    <row r="4" spans="2:7" ht="19.5" customHeight="1">
      <c r="B4" s="423" t="s">
        <v>19</v>
      </c>
      <c r="C4" s="5" t="s">
        <v>218</v>
      </c>
      <c r="D4" s="5" t="s">
        <v>183</v>
      </c>
      <c r="E4" s="4">
        <v>2012</v>
      </c>
      <c r="F4" s="4">
        <v>2011</v>
      </c>
      <c r="G4" s="4">
        <v>2010</v>
      </c>
    </row>
    <row r="5" spans="2:7" ht="19.5" customHeight="1">
      <c r="B5" s="21" t="s">
        <v>16</v>
      </c>
      <c r="C5" s="476">
        <v>5764</v>
      </c>
      <c r="D5" s="303">
        <v>5786</v>
      </c>
      <c r="E5" s="71">
        <v>3595</v>
      </c>
      <c r="F5" s="72">
        <v>3607</v>
      </c>
      <c r="G5" s="72">
        <v>2740</v>
      </c>
    </row>
    <row r="6" spans="2:7" ht="19.5" customHeight="1">
      <c r="B6" s="21" t="s">
        <v>176</v>
      </c>
      <c r="C6" s="476">
        <v>192</v>
      </c>
      <c r="D6" s="303">
        <v>365</v>
      </c>
      <c r="E6" s="71">
        <v>392</v>
      </c>
      <c r="F6" s="72">
        <v>3492</v>
      </c>
      <c r="G6" s="72">
        <v>1012</v>
      </c>
    </row>
    <row r="7" spans="2:7" ht="19.5" customHeight="1">
      <c r="B7" s="21" t="s">
        <v>177</v>
      </c>
      <c r="C7" s="476">
        <v>163</v>
      </c>
      <c r="D7" s="303">
        <v>186</v>
      </c>
      <c r="E7" s="71">
        <v>196</v>
      </c>
      <c r="F7" s="72">
        <v>2721</v>
      </c>
      <c r="G7" s="72">
        <v>110</v>
      </c>
    </row>
    <row r="8" spans="2:7" ht="19.5" customHeight="1">
      <c r="B8" s="52" t="s">
        <v>46</v>
      </c>
      <c r="C8" s="480">
        <v>71</v>
      </c>
      <c r="D8" s="304">
        <v>62</v>
      </c>
      <c r="E8" s="75">
        <v>3360</v>
      </c>
      <c r="F8" s="76">
        <v>2120</v>
      </c>
      <c r="G8" s="76">
        <v>1860</v>
      </c>
    </row>
    <row r="9" spans="2:7" ht="19.5" customHeight="1">
      <c r="B9" s="147" t="s">
        <v>47</v>
      </c>
      <c r="C9" s="519">
        <v>6190</v>
      </c>
      <c r="D9" s="520">
        <v>6399</v>
      </c>
      <c r="E9" s="520">
        <v>7543</v>
      </c>
      <c r="F9" s="520">
        <v>11940</v>
      </c>
      <c r="G9" s="520">
        <v>5722</v>
      </c>
    </row>
  </sheetData>
  <sheetProtection/>
  <mergeCells count="1">
    <mergeCell ref="B2:F2"/>
  </mergeCells>
  <printOptions/>
  <pageMargins left="0.7500000000000001" right="0.7500000000000001" top="1" bottom="1" header="0.5" footer="0.5"/>
  <pageSetup fitToHeight="1" fitToWidth="1" horizontalDpi="600" verticalDpi="600" orientation="portrait" paperSize="9"/>
  <drawing r:id="rId1"/>
</worksheet>
</file>

<file path=xl/worksheets/sheet29.xml><?xml version="1.0" encoding="utf-8"?>
<worksheet xmlns="http://schemas.openxmlformats.org/spreadsheetml/2006/main" xmlns:r="http://schemas.openxmlformats.org/officeDocument/2006/relationships">
  <sheetPr>
    <tabColor theme="4"/>
    <pageSetUpPr fitToPage="1"/>
  </sheetPr>
  <dimension ref="B2:P37"/>
  <sheetViews>
    <sheetView showGridLines="0" zoomScale="120" zoomScaleNormal="120" zoomScalePageLayoutView="150" workbookViewId="0" topLeftCell="A25">
      <selection activeCell="A3" sqref="A3"/>
    </sheetView>
  </sheetViews>
  <sheetFormatPr defaultColWidth="11.00390625" defaultRowHeight="19.5" customHeight="1"/>
  <cols>
    <col min="1" max="1" width="5.50390625" style="0" customWidth="1"/>
    <col min="2" max="2" width="58.875" style="0" customWidth="1"/>
    <col min="3" max="14" width="11.125" style="0" customWidth="1"/>
  </cols>
  <sheetData>
    <row r="2" spans="2:14" ht="19.5" customHeight="1">
      <c r="B2" s="1247" t="s">
        <v>217</v>
      </c>
      <c r="C2" s="1247"/>
      <c r="D2" s="1247"/>
      <c r="E2" s="1247"/>
      <c r="F2" s="1247"/>
      <c r="G2" s="1247"/>
      <c r="H2" s="1247"/>
      <c r="I2" s="1247"/>
      <c r="J2" s="1247"/>
      <c r="K2" s="1247"/>
      <c r="L2" s="1247"/>
      <c r="M2" s="1247"/>
      <c r="N2" s="1247"/>
    </row>
    <row r="4" spans="3:14" ht="19.5" customHeight="1">
      <c r="C4" s="1252"/>
      <c r="D4" s="1252"/>
      <c r="E4" s="1252"/>
      <c r="F4" s="1252"/>
      <c r="G4" s="1252"/>
      <c r="H4" s="1252"/>
      <c r="I4" s="1252"/>
      <c r="J4" s="1252"/>
      <c r="K4" s="1252"/>
      <c r="L4" s="1252"/>
      <c r="M4" s="1252"/>
      <c r="N4" s="397"/>
    </row>
    <row r="5" spans="2:7" ht="19.5" customHeight="1">
      <c r="B5" s="3"/>
      <c r="C5" s="104">
        <v>2014</v>
      </c>
      <c r="D5" s="4">
        <v>2013</v>
      </c>
      <c r="E5" s="4">
        <v>2012</v>
      </c>
      <c r="F5" s="4">
        <v>2011</v>
      </c>
      <c r="G5" s="5">
        <v>2010</v>
      </c>
    </row>
    <row r="6" spans="2:7" ht="19.5" customHeight="1">
      <c r="B6" s="21" t="s">
        <v>310</v>
      </c>
      <c r="C6" s="433">
        <v>2385267525</v>
      </c>
      <c r="D6" s="448">
        <v>2377678160</v>
      </c>
      <c r="E6" s="449">
        <v>2365933146</v>
      </c>
      <c r="F6" s="450">
        <v>2363767313</v>
      </c>
      <c r="G6" s="450">
        <v>2349640931</v>
      </c>
    </row>
    <row r="7" spans="2:7" ht="19.5" customHeight="1">
      <c r="B7" s="21" t="s">
        <v>205</v>
      </c>
      <c r="C7" s="433">
        <v>2281004151</v>
      </c>
      <c r="D7" s="446">
        <v>2271543658</v>
      </c>
      <c r="E7" s="441">
        <v>2266635745</v>
      </c>
      <c r="F7" s="439">
        <v>2256951403</v>
      </c>
      <c r="G7" s="439">
        <v>2244494576</v>
      </c>
    </row>
    <row r="8" spans="2:7" ht="19.5" customHeight="1">
      <c r="B8" s="21" t="s">
        <v>234</v>
      </c>
      <c r="C8" s="433">
        <v>2285476721</v>
      </c>
      <c r="D8" s="446">
        <v>2275897141</v>
      </c>
      <c r="E8" s="441">
        <v>2270350218</v>
      </c>
      <c r="F8" s="439">
        <v>2263790054</v>
      </c>
      <c r="G8" s="439">
        <v>2249301870</v>
      </c>
    </row>
    <row r="9" spans="2:7" ht="19.5" customHeight="1">
      <c r="B9" s="52" t="s">
        <v>206</v>
      </c>
      <c r="C9" s="434">
        <v>109361413</v>
      </c>
      <c r="D9" s="447">
        <v>109214448</v>
      </c>
      <c r="E9" s="443">
        <v>108391639</v>
      </c>
      <c r="F9" s="440">
        <v>109554173</v>
      </c>
      <c r="G9" s="440">
        <v>112487679</v>
      </c>
    </row>
    <row r="10" spans="2:7" s="47" customFormat="1" ht="19.5" customHeight="1">
      <c r="B10" s="172" t="s">
        <v>311</v>
      </c>
      <c r="C10" s="531"/>
      <c r="D10" s="1176"/>
      <c r="E10" s="1177"/>
      <c r="F10" s="532"/>
      <c r="G10" s="532"/>
    </row>
    <row r="11" spans="2:7" ht="19.5" customHeight="1">
      <c r="B11" s="21" t="s">
        <v>207</v>
      </c>
      <c r="C11" s="533">
        <v>54.71</v>
      </c>
      <c r="D11" s="534">
        <v>45.67</v>
      </c>
      <c r="E11" s="535">
        <v>42.97</v>
      </c>
      <c r="F11" s="536">
        <v>44.55</v>
      </c>
      <c r="G11" s="536">
        <v>46.74</v>
      </c>
    </row>
    <row r="12" spans="2:7" ht="19.5" customHeight="1">
      <c r="B12" s="21" t="s">
        <v>208</v>
      </c>
      <c r="C12" s="533">
        <v>38.25</v>
      </c>
      <c r="D12" s="534">
        <v>35.18</v>
      </c>
      <c r="E12" s="535">
        <v>33.42</v>
      </c>
      <c r="F12" s="536">
        <v>29.4</v>
      </c>
      <c r="G12" s="536">
        <v>35.66</v>
      </c>
    </row>
    <row r="13" spans="2:7" ht="19.5" customHeight="1">
      <c r="B13" s="52" t="s">
        <v>209</v>
      </c>
      <c r="C13" s="537">
        <v>42.52</v>
      </c>
      <c r="D13" s="538">
        <v>44.53</v>
      </c>
      <c r="E13" s="539">
        <v>39.01</v>
      </c>
      <c r="F13" s="540">
        <v>39.5</v>
      </c>
      <c r="G13" s="540">
        <v>39.65</v>
      </c>
    </row>
    <row r="14" spans="2:7" s="47" customFormat="1" ht="19.5" customHeight="1">
      <c r="B14" s="172" t="s">
        <v>312</v>
      </c>
      <c r="C14" s="531"/>
      <c r="D14" s="1176"/>
      <c r="E14" s="1177"/>
      <c r="F14" s="1178"/>
      <c r="G14" s="532"/>
    </row>
    <row r="15" spans="2:7" ht="19.5" customHeight="1">
      <c r="B15" s="21" t="s">
        <v>207</v>
      </c>
      <c r="C15" s="533">
        <v>74.22</v>
      </c>
      <c r="D15" s="534">
        <v>62.45</v>
      </c>
      <c r="E15" s="535">
        <v>57.06</v>
      </c>
      <c r="F15" s="536">
        <v>64.44</v>
      </c>
      <c r="G15" s="536">
        <v>67.52</v>
      </c>
    </row>
    <row r="16" spans="2:7" ht="19.5" customHeight="1">
      <c r="B16" s="21" t="s">
        <v>208</v>
      </c>
      <c r="C16" s="533">
        <v>48.43</v>
      </c>
      <c r="D16" s="534">
        <v>45.93</v>
      </c>
      <c r="E16" s="535">
        <v>41.75</v>
      </c>
      <c r="F16" s="536">
        <v>40</v>
      </c>
      <c r="G16" s="536">
        <v>43.07</v>
      </c>
    </row>
    <row r="17" spans="2:7" ht="19.5" customHeight="1">
      <c r="B17" s="52" t="s">
        <v>209</v>
      </c>
      <c r="C17" s="537">
        <v>51.2</v>
      </c>
      <c r="D17" s="538">
        <v>61.27</v>
      </c>
      <c r="E17" s="539">
        <v>52.01</v>
      </c>
      <c r="F17" s="540">
        <v>51.11</v>
      </c>
      <c r="G17" s="540">
        <v>53.48</v>
      </c>
    </row>
    <row r="18" spans="2:7" s="47" customFormat="1" ht="19.5" customHeight="1">
      <c r="B18" s="172" t="s">
        <v>313</v>
      </c>
      <c r="C18" s="531"/>
      <c r="D18" s="541"/>
      <c r="E18" s="542"/>
      <c r="F18" s="532"/>
      <c r="G18" s="532"/>
    </row>
    <row r="19" spans="2:7" ht="19.5" customHeight="1">
      <c r="B19" s="21" t="s">
        <v>210</v>
      </c>
      <c r="C19" s="543">
        <v>101.4</v>
      </c>
      <c r="D19" s="544">
        <v>105.9</v>
      </c>
      <c r="E19" s="545">
        <v>92.3</v>
      </c>
      <c r="F19" s="546">
        <v>93.4</v>
      </c>
      <c r="G19" s="546">
        <v>93.2</v>
      </c>
    </row>
    <row r="20" spans="2:7" ht="19.5" customHeight="1">
      <c r="B20" s="52" t="s">
        <v>211</v>
      </c>
      <c r="C20" s="547">
        <v>122.1</v>
      </c>
      <c r="D20" s="548">
        <v>145.7</v>
      </c>
      <c r="E20" s="549">
        <v>123.1</v>
      </c>
      <c r="F20" s="550">
        <v>120.8</v>
      </c>
      <c r="G20" s="550">
        <v>125.7</v>
      </c>
    </row>
    <row r="21" spans="2:7" s="47" customFormat="1" ht="19.5" customHeight="1">
      <c r="B21" s="172" t="s">
        <v>314</v>
      </c>
      <c r="C21" s="521"/>
      <c r="D21" s="452"/>
      <c r="E21" s="453"/>
      <c r="F21" s="451"/>
      <c r="G21" s="451"/>
    </row>
    <row r="22" spans="2:7" ht="19.5" customHeight="1">
      <c r="B22" s="21" t="s">
        <v>212</v>
      </c>
      <c r="C22" s="433">
        <v>5519597</v>
      </c>
      <c r="D22" s="446">
        <v>4439725</v>
      </c>
      <c r="E22" s="441">
        <v>5622504</v>
      </c>
      <c r="F22" s="439">
        <v>6565732</v>
      </c>
      <c r="G22" s="439">
        <v>6808245</v>
      </c>
    </row>
    <row r="23" spans="2:7" ht="19.5" customHeight="1">
      <c r="B23" s="52" t="s">
        <v>213</v>
      </c>
      <c r="C23" s="434">
        <v>1277433</v>
      </c>
      <c r="D23" s="447">
        <v>1371780</v>
      </c>
      <c r="E23" s="443">
        <v>3291705</v>
      </c>
      <c r="F23" s="440">
        <v>4245743</v>
      </c>
      <c r="G23" s="440">
        <v>3329778</v>
      </c>
    </row>
    <row r="24" spans="2:7" ht="19.5" customHeight="1">
      <c r="B24" s="266" t="s">
        <v>325</v>
      </c>
      <c r="C24" s="525">
        <v>5.63</v>
      </c>
      <c r="D24" s="526">
        <v>6.29</v>
      </c>
      <c r="E24" s="527">
        <v>6.96</v>
      </c>
      <c r="F24" s="528">
        <v>7.07</v>
      </c>
      <c r="G24" s="528">
        <v>6.09</v>
      </c>
    </row>
    <row r="25" spans="2:7" ht="19.5" customHeight="1">
      <c r="B25" s="21" t="s">
        <v>214</v>
      </c>
      <c r="C25" s="433" t="s">
        <v>270</v>
      </c>
      <c r="D25" s="534">
        <v>2.38</v>
      </c>
      <c r="E25" s="535">
        <v>2.34</v>
      </c>
      <c r="F25" s="536">
        <v>2.28</v>
      </c>
      <c r="G25" s="536">
        <v>2.28</v>
      </c>
    </row>
    <row r="26" spans="2:7" ht="19.5" customHeight="1">
      <c r="B26" s="21" t="s">
        <v>232</v>
      </c>
      <c r="C26" s="433" t="s">
        <v>271</v>
      </c>
      <c r="D26" s="534">
        <v>3.24</v>
      </c>
      <c r="E26" s="535">
        <v>3.05</v>
      </c>
      <c r="F26" s="536">
        <v>2.97</v>
      </c>
      <c r="G26" s="536">
        <v>3.15</v>
      </c>
    </row>
    <row r="27" spans="2:9" ht="19.5" customHeight="1">
      <c r="B27" s="21" t="s">
        <v>233</v>
      </c>
      <c r="C27" s="529">
        <v>0.58</v>
      </c>
      <c r="D27" s="328">
        <v>0.5</v>
      </c>
      <c r="E27" s="530">
        <v>0.43</v>
      </c>
      <c r="F27" s="530">
        <v>0.45</v>
      </c>
      <c r="G27" s="530">
        <v>0.5</v>
      </c>
      <c r="H27" s="267"/>
      <c r="I27" s="267"/>
    </row>
    <row r="28" spans="2:7" ht="19.5" customHeight="1">
      <c r="B28" s="21" t="s">
        <v>215</v>
      </c>
      <c r="C28" s="522">
        <v>10.1</v>
      </c>
      <c r="D28" s="523">
        <v>9.4</v>
      </c>
      <c r="E28" s="524">
        <v>7.2</v>
      </c>
      <c r="F28" s="524">
        <v>7.8</v>
      </c>
      <c r="G28" s="524">
        <v>8.6</v>
      </c>
    </row>
    <row r="29" spans="2:8" ht="19.5" customHeight="1">
      <c r="B29" s="151" t="s">
        <v>216</v>
      </c>
      <c r="C29" s="551">
        <v>0.0574</v>
      </c>
      <c r="D29" s="552">
        <v>0.0534</v>
      </c>
      <c r="E29" s="553">
        <v>0.06</v>
      </c>
      <c r="F29" s="553">
        <v>0.0577</v>
      </c>
      <c r="G29" s="553">
        <v>0.0575</v>
      </c>
      <c r="H29" s="268"/>
    </row>
    <row r="31" spans="2:16" ht="13.5" customHeight="1">
      <c r="B31" s="1271" t="s">
        <v>315</v>
      </c>
      <c r="C31" s="1271"/>
      <c r="D31" s="1271"/>
      <c r="E31" s="1271"/>
      <c r="F31" s="1271"/>
      <c r="G31" s="1271"/>
      <c r="H31" s="1271"/>
      <c r="I31" s="1271"/>
      <c r="J31" s="1271"/>
      <c r="K31" s="1271"/>
      <c r="L31" s="1271"/>
      <c r="M31" s="1271"/>
      <c r="N31" s="1271"/>
      <c r="O31" s="269"/>
      <c r="P31" s="269"/>
    </row>
    <row r="32" spans="2:16" ht="13.5" customHeight="1">
      <c r="B32" s="1272" t="s">
        <v>316</v>
      </c>
      <c r="C32" s="1272"/>
      <c r="D32" s="1272"/>
      <c r="E32" s="1272"/>
      <c r="F32" s="1272"/>
      <c r="G32" s="1272"/>
      <c r="H32" s="1272"/>
      <c r="I32" s="1272"/>
      <c r="J32" s="1272"/>
      <c r="K32" s="1272"/>
      <c r="L32" s="1272"/>
      <c r="M32" s="1272"/>
      <c r="N32" s="1272"/>
      <c r="O32" s="270"/>
      <c r="P32" s="270"/>
    </row>
    <row r="33" spans="2:16" ht="15.75">
      <c r="B33" s="1273" t="s">
        <v>317</v>
      </c>
      <c r="C33" s="1273"/>
      <c r="D33" s="1273"/>
      <c r="E33" s="1273"/>
      <c r="F33" s="1273"/>
      <c r="G33" s="1273"/>
      <c r="H33" s="1273"/>
      <c r="I33" s="1273"/>
      <c r="J33" s="1273"/>
      <c r="K33" s="1273"/>
      <c r="L33" s="1273"/>
      <c r="M33" s="1273"/>
      <c r="N33" s="1273"/>
      <c r="O33" s="271"/>
      <c r="P33" s="271"/>
    </row>
    <row r="34" spans="2:16" ht="25.5" customHeight="1">
      <c r="B34" s="1273" t="s">
        <v>318</v>
      </c>
      <c r="C34" s="1273"/>
      <c r="D34" s="1273"/>
      <c r="E34" s="1273"/>
      <c r="F34" s="1273"/>
      <c r="G34" s="1273"/>
      <c r="H34" s="1273"/>
      <c r="I34" s="1273"/>
      <c r="J34" s="1273"/>
      <c r="K34" s="1273"/>
      <c r="L34" s="1273"/>
      <c r="M34" s="1273"/>
      <c r="N34" s="1273"/>
      <c r="O34" s="271"/>
      <c r="P34" s="271"/>
    </row>
    <row r="35" spans="2:16" ht="13.5" customHeight="1">
      <c r="B35" s="1270" t="s">
        <v>319</v>
      </c>
      <c r="C35" s="1270"/>
      <c r="D35" s="1270"/>
      <c r="E35" s="1270"/>
      <c r="F35" s="1270"/>
      <c r="G35" s="1270"/>
      <c r="H35" s="1270"/>
      <c r="I35" s="1270"/>
      <c r="J35" s="1270"/>
      <c r="K35" s="1270"/>
      <c r="L35" s="1270"/>
      <c r="M35" s="1270"/>
      <c r="N35" s="1270"/>
      <c r="O35" s="272"/>
      <c r="P35" s="272"/>
    </row>
    <row r="36" spans="2:16" ht="13.5" customHeight="1">
      <c r="B36" s="1270" t="s">
        <v>320</v>
      </c>
      <c r="C36" s="1270"/>
      <c r="D36" s="1270"/>
      <c r="E36" s="1270"/>
      <c r="F36" s="1270"/>
      <c r="G36" s="1270"/>
      <c r="H36" s="1270"/>
      <c r="I36" s="1270"/>
      <c r="J36" s="1270"/>
      <c r="K36" s="1270"/>
      <c r="L36" s="1270"/>
      <c r="M36" s="1270"/>
      <c r="N36" s="1270"/>
      <c r="O36" s="272"/>
      <c r="P36" s="272"/>
    </row>
    <row r="37" spans="2:16" ht="13.5" customHeight="1">
      <c r="B37" s="1270" t="s">
        <v>321</v>
      </c>
      <c r="C37" s="1270"/>
      <c r="D37" s="1270"/>
      <c r="E37" s="1270"/>
      <c r="F37" s="1270"/>
      <c r="G37" s="1270"/>
      <c r="H37" s="1270"/>
      <c r="I37" s="1270"/>
      <c r="J37" s="1270"/>
      <c r="K37" s="1270"/>
      <c r="L37" s="1270"/>
      <c r="M37" s="1270"/>
      <c r="N37" s="1270"/>
      <c r="O37" s="272"/>
      <c r="P37" s="272"/>
    </row>
  </sheetData>
  <sheetProtection/>
  <mergeCells count="9">
    <mergeCell ref="B35:N35"/>
    <mergeCell ref="B36:N36"/>
    <mergeCell ref="B37:N37"/>
    <mergeCell ref="B2:N2"/>
    <mergeCell ref="B31:N31"/>
    <mergeCell ref="B32:N32"/>
    <mergeCell ref="B33:N33"/>
    <mergeCell ref="B34:N34"/>
    <mergeCell ref="C4:M4"/>
  </mergeCells>
  <printOptions/>
  <pageMargins left="0.7480314960629921" right="0.7480314960629921" top="0.984251968503937" bottom="0.984251968503937" header="0.5118110236220472" footer="0.5118110236220472"/>
  <pageSetup fitToHeight="1" fitToWidth="1" horizontalDpi="600" verticalDpi="600" orientation="landscape" paperSize="9" scale="57"/>
  <drawing r:id="rId1"/>
</worksheet>
</file>

<file path=xl/worksheets/sheet3.xml><?xml version="1.0" encoding="utf-8"?>
<worksheet xmlns="http://schemas.openxmlformats.org/spreadsheetml/2006/main" xmlns:r="http://schemas.openxmlformats.org/officeDocument/2006/relationships">
  <sheetPr>
    <tabColor theme="4"/>
    <pageSetUpPr fitToPage="1"/>
  </sheetPr>
  <dimension ref="B1:N35"/>
  <sheetViews>
    <sheetView showGridLines="0" zoomScalePageLayoutView="0" workbookViewId="0" topLeftCell="A1">
      <selection activeCell="B2" sqref="B2:N2"/>
    </sheetView>
  </sheetViews>
  <sheetFormatPr defaultColWidth="11.00390625" defaultRowHeight="19.5" customHeight="1"/>
  <cols>
    <col min="1" max="1" width="5.50390625" style="0" customWidth="1"/>
    <col min="2" max="2" width="62.375" style="0" customWidth="1"/>
    <col min="3" max="7" width="11.50390625" style="0" customWidth="1"/>
    <col min="8" max="14" width="11.125" style="0" customWidth="1"/>
  </cols>
  <sheetData>
    <row r="1" ht="19.5" customHeight="1">
      <c r="D1" s="182"/>
    </row>
    <row r="2" spans="2:14" ht="19.5" customHeight="1">
      <c r="B2" s="1247" t="s">
        <v>204</v>
      </c>
      <c r="C2" s="1247"/>
      <c r="D2" s="1247"/>
      <c r="E2" s="1247"/>
      <c r="F2" s="1247"/>
      <c r="G2" s="1247"/>
      <c r="H2" s="1247"/>
      <c r="I2" s="1247"/>
      <c r="J2" s="1247"/>
      <c r="K2" s="1247"/>
      <c r="L2" s="1247"/>
      <c r="M2" s="1247"/>
      <c r="N2" s="1247"/>
    </row>
    <row r="3" spans="2:3" ht="19.5" customHeight="1">
      <c r="B3" s="1"/>
      <c r="C3" s="273"/>
    </row>
    <row r="4" spans="2:14" ht="19.5" customHeight="1">
      <c r="B4" s="2"/>
      <c r="C4" s="1252"/>
      <c r="D4" s="1252"/>
      <c r="E4" s="1252"/>
      <c r="F4" s="1252"/>
      <c r="G4" s="1252"/>
      <c r="H4" s="1252"/>
      <c r="I4" s="1252"/>
      <c r="J4" s="1252"/>
      <c r="K4" s="1252"/>
      <c r="L4" s="1252"/>
      <c r="M4" s="1252"/>
      <c r="N4" s="397"/>
    </row>
    <row r="5" spans="2:7" ht="19.5" customHeight="1">
      <c r="B5" s="7" t="s">
        <v>8</v>
      </c>
      <c r="C5" s="54">
        <v>2014</v>
      </c>
      <c r="D5" s="5" t="s">
        <v>183</v>
      </c>
      <c r="E5" s="5" t="s">
        <v>0</v>
      </c>
      <c r="F5" s="5" t="s">
        <v>1</v>
      </c>
      <c r="G5" s="5">
        <v>2010</v>
      </c>
    </row>
    <row r="6" spans="2:7" ht="19.5" customHeight="1">
      <c r="B6" s="186" t="s">
        <v>2</v>
      </c>
      <c r="C6" s="468">
        <v>236122</v>
      </c>
      <c r="D6" s="286">
        <v>251725</v>
      </c>
      <c r="E6" s="187">
        <v>257037</v>
      </c>
      <c r="F6" s="187">
        <v>257084</v>
      </c>
      <c r="G6" s="187">
        <v>211146</v>
      </c>
    </row>
    <row r="7" spans="2:7" ht="19.5" customHeight="1">
      <c r="B7" s="188" t="s">
        <v>3</v>
      </c>
      <c r="C7" s="467">
        <v>21604</v>
      </c>
      <c r="D7" s="287">
        <v>27618</v>
      </c>
      <c r="E7" s="189">
        <v>31946</v>
      </c>
      <c r="F7" s="189">
        <v>34044</v>
      </c>
      <c r="G7" s="189">
        <v>26245</v>
      </c>
    </row>
    <row r="8" spans="2:7" ht="19.5" customHeight="1">
      <c r="B8" s="190" t="s">
        <v>4</v>
      </c>
      <c r="C8" s="469">
        <v>14247</v>
      </c>
      <c r="D8" s="288">
        <v>15861</v>
      </c>
      <c r="E8" s="191">
        <v>17153</v>
      </c>
      <c r="F8" s="191">
        <v>17118</v>
      </c>
      <c r="G8" s="191">
        <v>14082</v>
      </c>
    </row>
    <row r="9" spans="2:7" ht="19.5" customHeight="1">
      <c r="B9" s="188" t="s">
        <v>5</v>
      </c>
      <c r="C9" s="467">
        <v>4244</v>
      </c>
      <c r="D9" s="287">
        <v>11228</v>
      </c>
      <c r="E9" s="189">
        <v>13648</v>
      </c>
      <c r="F9" s="189">
        <v>17400</v>
      </c>
      <c r="G9" s="189">
        <v>14740</v>
      </c>
    </row>
    <row r="10" spans="2:7" s="47" customFormat="1" ht="19.5" customHeight="1">
      <c r="B10" s="332" t="s">
        <v>6</v>
      </c>
      <c r="C10" s="466">
        <v>12837</v>
      </c>
      <c r="D10" s="282">
        <v>14292</v>
      </c>
      <c r="E10" s="180">
        <v>15772</v>
      </c>
      <c r="F10" s="180">
        <v>15948</v>
      </c>
      <c r="G10" s="180">
        <v>13674</v>
      </c>
    </row>
    <row r="11" spans="2:7" ht="19.5" customHeight="1">
      <c r="B11" s="188" t="s">
        <v>22</v>
      </c>
      <c r="C11" s="467">
        <v>2281004151</v>
      </c>
      <c r="D11" s="287">
        <v>2271543658</v>
      </c>
      <c r="E11" s="189">
        <v>2266635745</v>
      </c>
      <c r="F11" s="189">
        <v>2256951403</v>
      </c>
      <c r="G11" s="189">
        <v>2244494576</v>
      </c>
    </row>
    <row r="12" spans="2:7" s="47" customFormat="1" ht="19.5" customHeight="1">
      <c r="B12" s="332" t="s">
        <v>221</v>
      </c>
      <c r="C12" s="1203">
        <v>5.63</v>
      </c>
      <c r="D12" s="1204">
        <v>6.29</v>
      </c>
      <c r="E12" s="1205">
        <v>6.96</v>
      </c>
      <c r="F12" s="1205">
        <v>7.07</v>
      </c>
      <c r="G12" s="1205">
        <v>6.09</v>
      </c>
    </row>
    <row r="13" spans="2:7" s="47" customFormat="1" ht="19.5" customHeight="1">
      <c r="B13" s="332" t="s">
        <v>222</v>
      </c>
      <c r="C13" s="1203" t="s">
        <v>931</v>
      </c>
      <c r="D13" s="1204">
        <v>2.38</v>
      </c>
      <c r="E13" s="1205">
        <v>2.34</v>
      </c>
      <c r="F13" s="1205">
        <v>2.28</v>
      </c>
      <c r="G13" s="1205">
        <v>2.28</v>
      </c>
    </row>
    <row r="14" spans="2:7" s="47" customFormat="1" ht="19.5" customHeight="1">
      <c r="B14" s="332" t="s">
        <v>223</v>
      </c>
      <c r="C14" s="1203" t="s">
        <v>930</v>
      </c>
      <c r="D14" s="1204">
        <v>3.24</v>
      </c>
      <c r="E14" s="1205">
        <v>3.05</v>
      </c>
      <c r="F14" s="1205">
        <v>2.97</v>
      </c>
      <c r="G14" s="1205">
        <v>3.15</v>
      </c>
    </row>
    <row r="15" spans="2:7" ht="19.5" customHeight="1">
      <c r="B15" s="188" t="s">
        <v>174</v>
      </c>
      <c r="C15" s="1202">
        <v>0.313</v>
      </c>
      <c r="D15" s="1192">
        <v>0.233</v>
      </c>
      <c r="E15" s="1193">
        <v>0.219</v>
      </c>
      <c r="F15" s="1193">
        <v>0.234</v>
      </c>
      <c r="G15" s="1193">
        <v>0.225</v>
      </c>
    </row>
    <row r="16" spans="2:7" ht="19.5" customHeight="1">
      <c r="B16" s="188" t="s">
        <v>203</v>
      </c>
      <c r="C16" s="1202">
        <v>0.111</v>
      </c>
      <c r="D16" s="1192">
        <v>0.13</v>
      </c>
      <c r="E16" s="1193">
        <v>0.155</v>
      </c>
      <c r="F16" s="1193">
        <v>0.17</v>
      </c>
      <c r="G16" s="1193" t="s">
        <v>932</v>
      </c>
    </row>
    <row r="17" spans="2:7" ht="19.5" customHeight="1">
      <c r="B17" s="188" t="s">
        <v>175</v>
      </c>
      <c r="C17" s="1202">
        <v>0.135</v>
      </c>
      <c r="D17" s="1192">
        <v>0.149</v>
      </c>
      <c r="E17" s="1193">
        <v>0.177</v>
      </c>
      <c r="F17" s="1193">
        <v>0.199</v>
      </c>
      <c r="G17" s="192" t="s">
        <v>933</v>
      </c>
    </row>
    <row r="18" spans="2:13" s="47" customFormat="1" ht="19.5" customHeight="1">
      <c r="B18" s="332" t="s">
        <v>7</v>
      </c>
      <c r="C18" s="470">
        <v>25608</v>
      </c>
      <c r="D18" s="282">
        <v>28513</v>
      </c>
      <c r="E18" s="180">
        <v>28858</v>
      </c>
      <c r="F18" s="180">
        <v>27193</v>
      </c>
      <c r="G18" s="180">
        <v>24516</v>
      </c>
      <c r="H18" s="471"/>
      <c r="I18" s="471"/>
      <c r="J18" s="471"/>
      <c r="K18" s="471"/>
      <c r="L18" s="471"/>
      <c r="M18" s="471"/>
    </row>
    <row r="19" spans="2:13" ht="19.5" customHeight="1">
      <c r="B19" s="188" t="s">
        <v>224</v>
      </c>
      <c r="C19" s="472">
        <v>30509</v>
      </c>
      <c r="D19" s="287">
        <v>34431</v>
      </c>
      <c r="E19" s="189">
        <v>29475</v>
      </c>
      <c r="F19" s="189">
        <v>34161</v>
      </c>
      <c r="G19" s="189">
        <v>21574</v>
      </c>
      <c r="H19" s="135"/>
      <c r="I19" s="135"/>
      <c r="J19" s="135"/>
      <c r="K19" s="135"/>
      <c r="L19" s="135"/>
      <c r="M19" s="135"/>
    </row>
    <row r="20" spans="2:13" ht="19.5" customHeight="1">
      <c r="B20" s="193" t="s">
        <v>258</v>
      </c>
      <c r="C20" s="473">
        <v>6190</v>
      </c>
      <c r="D20" s="289">
        <v>6399</v>
      </c>
      <c r="E20" s="194">
        <v>7543</v>
      </c>
      <c r="F20" s="194">
        <v>11940</v>
      </c>
      <c r="G20" s="194">
        <v>5722</v>
      </c>
      <c r="H20" s="135"/>
      <c r="I20" s="135"/>
      <c r="J20" s="135"/>
      <c r="K20" s="135"/>
      <c r="L20" s="135"/>
      <c r="M20" s="135"/>
    </row>
    <row r="21" spans="2:13" ht="19.5" customHeight="1">
      <c r="B21" s="207" t="s">
        <v>9</v>
      </c>
      <c r="C21" s="474">
        <v>28969</v>
      </c>
      <c r="D21" s="290">
        <v>32782</v>
      </c>
      <c r="E21" s="195">
        <v>27824</v>
      </c>
      <c r="F21" s="195">
        <v>32946</v>
      </c>
      <c r="G21" s="195">
        <v>20429</v>
      </c>
      <c r="H21" s="135"/>
      <c r="I21" s="135"/>
      <c r="J21" s="135"/>
      <c r="K21" s="135"/>
      <c r="L21" s="135"/>
      <c r="M21" s="135"/>
    </row>
    <row r="22" spans="2:14" ht="19.5" customHeight="1">
      <c r="B22" s="183"/>
      <c r="C22" s="183"/>
      <c r="D22" s="183"/>
      <c r="E22" s="183"/>
      <c r="F22" s="183"/>
      <c r="G22" s="183"/>
      <c r="H22" s="183"/>
      <c r="I22" s="183"/>
      <c r="J22" s="183"/>
      <c r="K22" s="183"/>
      <c r="L22" s="183"/>
      <c r="M22" s="183"/>
      <c r="N22" s="183"/>
    </row>
    <row r="23" spans="2:14" ht="13.5" customHeight="1">
      <c r="B23" s="1251" t="s">
        <v>273</v>
      </c>
      <c r="C23" s="1251"/>
      <c r="D23" s="1251"/>
      <c r="E23" s="1251"/>
      <c r="F23" s="1251"/>
      <c r="G23" s="1251"/>
      <c r="H23" s="1251"/>
      <c r="I23" s="1251"/>
      <c r="J23" s="1251"/>
      <c r="K23" s="1251"/>
      <c r="L23" s="1251"/>
      <c r="M23" s="1251"/>
      <c r="N23" s="1251"/>
    </row>
    <row r="24" spans="2:14" ht="15.75">
      <c r="B24" s="1253" t="s">
        <v>274</v>
      </c>
      <c r="C24" s="1253"/>
      <c r="D24" s="1253"/>
      <c r="E24" s="1253"/>
      <c r="F24" s="1253"/>
      <c r="G24" s="1253"/>
      <c r="H24" s="1253"/>
      <c r="I24" s="1253"/>
      <c r="J24" s="1253"/>
      <c r="K24" s="1253"/>
      <c r="L24" s="1253"/>
      <c r="M24" s="1253"/>
      <c r="N24" s="1253"/>
    </row>
    <row r="25" spans="2:14" ht="13.5" customHeight="1">
      <c r="B25" s="1250" t="s">
        <v>275</v>
      </c>
      <c r="C25" s="1250"/>
      <c r="D25" s="1250"/>
      <c r="E25" s="1250"/>
      <c r="F25" s="1250"/>
      <c r="G25" s="1250"/>
      <c r="H25" s="1250"/>
      <c r="I25" s="1250"/>
      <c r="J25" s="1250"/>
      <c r="K25" s="1250"/>
      <c r="L25" s="1250"/>
      <c r="M25" s="1250"/>
      <c r="N25" s="1250"/>
    </row>
    <row r="26" spans="2:14" ht="13.5" customHeight="1">
      <c r="B26" s="1251" t="s">
        <v>276</v>
      </c>
      <c r="C26" s="1251"/>
      <c r="D26" s="1251"/>
      <c r="E26" s="1251"/>
      <c r="F26" s="1251"/>
      <c r="G26" s="1251"/>
      <c r="H26" s="1251"/>
      <c r="I26" s="1251"/>
      <c r="J26" s="1251"/>
      <c r="K26" s="1251"/>
      <c r="L26" s="1251"/>
      <c r="M26" s="1251"/>
      <c r="N26" s="1251"/>
    </row>
    <row r="27" spans="2:14" ht="13.5" customHeight="1">
      <c r="B27" s="1251" t="s">
        <v>260</v>
      </c>
      <c r="C27" s="1251"/>
      <c r="D27" s="1251"/>
      <c r="E27" s="1251"/>
      <c r="F27" s="1251"/>
      <c r="G27" s="1251"/>
      <c r="H27" s="1251"/>
      <c r="I27" s="1251"/>
      <c r="J27" s="1251"/>
      <c r="K27" s="1251"/>
      <c r="L27" s="1251"/>
      <c r="M27" s="1251"/>
      <c r="N27" s="1251"/>
    </row>
    <row r="28" spans="2:14" s="408" customFormat="1" ht="13.5" customHeight="1">
      <c r="B28" s="1251" t="s">
        <v>277</v>
      </c>
      <c r="C28" s="1251"/>
      <c r="D28" s="1251"/>
      <c r="E28" s="1251"/>
      <c r="F28" s="1251"/>
      <c r="G28" s="1251"/>
      <c r="H28" s="1251"/>
      <c r="I28" s="1251"/>
      <c r="J28" s="1251"/>
      <c r="K28" s="1251"/>
      <c r="L28" s="1251"/>
      <c r="M28" s="1251"/>
      <c r="N28" s="1251"/>
    </row>
    <row r="29" spans="2:14" s="408" customFormat="1" ht="13.5" customHeight="1">
      <c r="B29" s="410" t="s">
        <v>278</v>
      </c>
      <c r="C29" s="410"/>
      <c r="D29" s="410"/>
      <c r="E29" s="410"/>
      <c r="F29" s="410"/>
      <c r="G29" s="410"/>
      <c r="H29" s="410"/>
      <c r="I29" s="410"/>
      <c r="J29" s="410"/>
      <c r="K29" s="410"/>
      <c r="L29" s="410"/>
      <c r="M29" s="410"/>
      <c r="N29" s="410"/>
    </row>
    <row r="30" ht="13.5" customHeight="1">
      <c r="B30" s="1201" t="s">
        <v>279</v>
      </c>
    </row>
    <row r="33" spans="2:3" ht="19.5" customHeight="1">
      <c r="B33" s="208"/>
      <c r="C33" s="208"/>
    </row>
    <row r="35" ht="19.5" customHeight="1">
      <c r="G35" s="9"/>
    </row>
  </sheetData>
  <sheetProtection/>
  <mergeCells count="8">
    <mergeCell ref="B28:N28"/>
    <mergeCell ref="B27:N27"/>
    <mergeCell ref="C4:M4"/>
    <mergeCell ref="B25:N25"/>
    <mergeCell ref="B2:N2"/>
    <mergeCell ref="B23:N23"/>
    <mergeCell ref="B24:N24"/>
    <mergeCell ref="B26:N26"/>
  </mergeCells>
  <printOptions/>
  <pageMargins left="0.7500000000000001" right="0.7500000000000001" top="0" bottom="1" header="0.5" footer="0.5"/>
  <pageSetup fitToHeight="1" fitToWidth="1" horizontalDpi="600" verticalDpi="600" orientation="landscape" paperSize="9" scale="60" r:id="rId2"/>
  <ignoredErrors>
    <ignoredError sqref="F5" numberStoredAsText="1"/>
  </ignoredErrors>
  <drawing r:id="rId1"/>
</worksheet>
</file>

<file path=xl/worksheets/sheet30.xml><?xml version="1.0" encoding="utf-8"?>
<worksheet xmlns="http://schemas.openxmlformats.org/spreadsheetml/2006/main" xmlns:r="http://schemas.openxmlformats.org/officeDocument/2006/relationships">
  <sheetPr>
    <tabColor theme="4"/>
  </sheetPr>
  <dimension ref="B2:N8"/>
  <sheetViews>
    <sheetView showGridLines="0" zoomScale="120" zoomScaleNormal="120" zoomScalePageLayoutView="150" workbookViewId="0" topLeftCell="A1">
      <selection activeCell="A3" sqref="A3"/>
    </sheetView>
  </sheetViews>
  <sheetFormatPr defaultColWidth="11.00390625" defaultRowHeight="19.5" customHeight="1"/>
  <cols>
    <col min="1" max="1" width="5.50390625" style="0" customWidth="1"/>
    <col min="2" max="2" width="42.50390625" style="0" customWidth="1"/>
    <col min="3" max="14" width="10.50390625" style="0" customWidth="1"/>
  </cols>
  <sheetData>
    <row r="2" spans="2:14" ht="19.5" customHeight="1">
      <c r="B2" s="1247" t="s">
        <v>170</v>
      </c>
      <c r="C2" s="1247"/>
      <c r="D2" s="1247"/>
      <c r="E2" s="1247"/>
      <c r="F2" s="1247"/>
      <c r="G2" s="1247"/>
      <c r="H2" s="1247"/>
      <c r="I2" s="1247"/>
      <c r="J2" s="1247"/>
      <c r="K2" s="1247"/>
      <c r="L2" s="1247"/>
      <c r="M2" s="1247"/>
      <c r="N2" s="1247"/>
    </row>
    <row r="4" spans="2:7" ht="19.5" customHeight="1">
      <c r="B4" s="64" t="s">
        <v>26</v>
      </c>
      <c r="C4" s="11">
        <v>2014</v>
      </c>
      <c r="D4" s="330" t="s">
        <v>183</v>
      </c>
      <c r="E4" s="11">
        <v>2012</v>
      </c>
      <c r="F4" s="11">
        <v>2011</v>
      </c>
      <c r="G4" s="330">
        <v>2010</v>
      </c>
    </row>
    <row r="5" spans="2:7" ht="19.5" customHeight="1">
      <c r="B5" s="66" t="s">
        <v>19</v>
      </c>
      <c r="C5" s="6" t="s">
        <v>25</v>
      </c>
      <c r="D5" s="6" t="s">
        <v>25</v>
      </c>
      <c r="E5" s="6" t="s">
        <v>25</v>
      </c>
      <c r="F5" s="6" t="s">
        <v>25</v>
      </c>
      <c r="G5" s="6" t="s">
        <v>25</v>
      </c>
    </row>
    <row r="6" spans="2:7" ht="19.5" customHeight="1">
      <c r="B6" s="177" t="s">
        <v>322</v>
      </c>
      <c r="C6" s="554">
        <v>9690</v>
      </c>
      <c r="D6" s="555">
        <v>9424</v>
      </c>
      <c r="E6" s="556">
        <v>9167</v>
      </c>
      <c r="F6" s="557">
        <v>9158</v>
      </c>
      <c r="G6" s="557">
        <v>8280</v>
      </c>
    </row>
    <row r="7" ht="12.75" customHeight="1"/>
    <row r="8" spans="2:14" ht="13.5" customHeight="1">
      <c r="B8" s="1269" t="s">
        <v>323</v>
      </c>
      <c r="C8" s="1269"/>
      <c r="D8" s="1269"/>
      <c r="E8" s="1269"/>
      <c r="F8" s="1269"/>
      <c r="G8" s="1269"/>
      <c r="H8" s="1269"/>
      <c r="I8" s="1269"/>
      <c r="J8" s="1269"/>
      <c r="K8" s="1269"/>
      <c r="L8" s="1269"/>
      <c r="M8" s="1269"/>
      <c r="N8" s="1269"/>
    </row>
    <row r="9" ht="13.5" customHeight="1"/>
  </sheetData>
  <sheetProtection/>
  <mergeCells count="2">
    <mergeCell ref="B2:N2"/>
    <mergeCell ref="B8:N8"/>
  </mergeCells>
  <printOptions/>
  <pageMargins left="0.7480314960629921" right="0.7480314960629921" top="0.984251968503937" bottom="0.984251968503937" header="0.5118110236220472" footer="0.5118110236220472"/>
  <pageSetup horizontalDpi="600" verticalDpi="600" orientation="landscape" paperSize="9" scale="65"/>
  <drawing r:id="rId1"/>
</worksheet>
</file>

<file path=xl/worksheets/sheet31.xml><?xml version="1.0" encoding="utf-8"?>
<worksheet xmlns="http://schemas.openxmlformats.org/spreadsheetml/2006/main" xmlns:r="http://schemas.openxmlformats.org/officeDocument/2006/relationships">
  <sheetPr>
    <tabColor theme="4"/>
  </sheetPr>
  <dimension ref="B2:O34"/>
  <sheetViews>
    <sheetView showGridLines="0" zoomScale="120" zoomScaleNormal="120" zoomScalePageLayoutView="150" workbookViewId="0" topLeftCell="A28">
      <selection activeCell="A3" sqref="A3"/>
    </sheetView>
  </sheetViews>
  <sheetFormatPr defaultColWidth="11.00390625" defaultRowHeight="19.5" customHeight="1"/>
  <cols>
    <col min="1" max="1" width="5.50390625" style="0" customWidth="1"/>
    <col min="2" max="2" width="39.375" style="0" customWidth="1"/>
    <col min="3" max="4" width="10.875" style="0" customWidth="1"/>
  </cols>
  <sheetData>
    <row r="2" spans="2:15" ht="19.5" customHeight="1">
      <c r="B2" s="1247" t="str">
        <f>UPPER("Number of employees")</f>
        <v>NUMBER OF EMPLOYEES</v>
      </c>
      <c r="C2" s="1247"/>
      <c r="D2" s="1247"/>
      <c r="E2" s="1247"/>
      <c r="F2" s="1247"/>
      <c r="G2" s="1247"/>
      <c r="H2" s="1247"/>
      <c r="I2" s="1247"/>
      <c r="J2" s="1247"/>
      <c r="K2" s="1247"/>
      <c r="L2" s="1247"/>
      <c r="M2" s="1247"/>
      <c r="N2" s="1247"/>
      <c r="O2" s="1247"/>
    </row>
    <row r="4" spans="2:7" ht="19.5" customHeight="1">
      <c r="B4" s="53" t="s">
        <v>56</v>
      </c>
      <c r="C4" s="54">
        <v>2014</v>
      </c>
      <c r="D4" s="54">
        <v>2013</v>
      </c>
      <c r="E4" s="54">
        <v>2012</v>
      </c>
      <c r="F4" s="3" t="s">
        <v>1</v>
      </c>
      <c r="G4" s="3">
        <v>2010</v>
      </c>
    </row>
    <row r="5" spans="2:7" ht="19.5" customHeight="1">
      <c r="B5" s="51" t="s">
        <v>171</v>
      </c>
      <c r="C5" s="302"/>
      <c r="D5" s="154"/>
      <c r="E5" s="119"/>
      <c r="F5" s="121"/>
      <c r="G5" s="121"/>
    </row>
    <row r="6" spans="2:7" ht="19.5" customHeight="1">
      <c r="B6" s="21" t="s">
        <v>51</v>
      </c>
      <c r="C6" s="1179">
        <v>0.325</v>
      </c>
      <c r="D6" s="458">
        <v>0.336</v>
      </c>
      <c r="E6" s="459">
        <v>0.36</v>
      </c>
      <c r="F6" s="460">
        <v>0.365</v>
      </c>
      <c r="G6" s="460">
        <v>0.379</v>
      </c>
    </row>
    <row r="7" spans="2:7" ht="19.5" customHeight="1">
      <c r="B7" s="21" t="s">
        <v>52</v>
      </c>
      <c r="C7" s="1179">
        <v>0.239</v>
      </c>
      <c r="D7" s="458">
        <v>0.234</v>
      </c>
      <c r="E7" s="459">
        <v>0.235</v>
      </c>
      <c r="F7" s="460">
        <v>0.234</v>
      </c>
      <c r="G7" s="460">
        <v>0.268</v>
      </c>
    </row>
    <row r="8" spans="2:7" ht="19.5" customHeight="1">
      <c r="B8" s="52" t="s">
        <v>55</v>
      </c>
      <c r="C8" s="1180">
        <v>0.436</v>
      </c>
      <c r="D8" s="461">
        <v>0.43</v>
      </c>
      <c r="E8" s="462">
        <v>0.405</v>
      </c>
      <c r="F8" s="463">
        <v>0.401</v>
      </c>
      <c r="G8" s="463">
        <v>0.353</v>
      </c>
    </row>
    <row r="9" spans="2:7" ht="19.5" customHeight="1">
      <c r="B9" s="62" t="s">
        <v>47</v>
      </c>
      <c r="C9" s="77">
        <v>100307</v>
      </c>
      <c r="D9" s="77">
        <v>98799</v>
      </c>
      <c r="E9" s="77">
        <v>97126</v>
      </c>
      <c r="F9" s="78">
        <v>96104</v>
      </c>
      <c r="G9" s="78">
        <v>92855</v>
      </c>
    </row>
    <row r="10" spans="5:7" ht="19.5" customHeight="1">
      <c r="E10" s="132"/>
      <c r="F10" s="178"/>
      <c r="G10" s="178"/>
    </row>
    <row r="11" spans="2:7" ht="19.5" customHeight="1">
      <c r="B11" s="53" t="s">
        <v>56</v>
      </c>
      <c r="C11" s="424">
        <v>2014</v>
      </c>
      <c r="D11" s="104">
        <v>2013</v>
      </c>
      <c r="E11" s="104">
        <v>2012</v>
      </c>
      <c r="F11" s="67" t="s">
        <v>1</v>
      </c>
      <c r="G11" s="67" t="s">
        <v>165</v>
      </c>
    </row>
    <row r="12" spans="2:7" ht="19.5" customHeight="1">
      <c r="B12" s="51" t="s">
        <v>172</v>
      </c>
      <c r="C12" s="420"/>
      <c r="D12" s="305"/>
      <c r="E12" s="106"/>
      <c r="F12" s="26"/>
      <c r="G12" s="26"/>
    </row>
    <row r="13" spans="2:7" ht="19.5" customHeight="1">
      <c r="B13" s="21" t="s">
        <v>16</v>
      </c>
      <c r="C13" s="1181">
        <v>0.183</v>
      </c>
      <c r="D13" s="458">
        <v>0.182</v>
      </c>
      <c r="E13" s="459">
        <v>0.186</v>
      </c>
      <c r="F13" s="460">
        <v>0.184</v>
      </c>
      <c r="G13" s="460">
        <v>0.182</v>
      </c>
    </row>
    <row r="14" spans="2:7" ht="19.5" customHeight="1">
      <c r="B14" s="21" t="s">
        <v>176</v>
      </c>
      <c r="C14" s="1181">
        <v>0.515</v>
      </c>
      <c r="D14" s="458">
        <v>0.521</v>
      </c>
      <c r="E14" s="459">
        <v>0.531</v>
      </c>
      <c r="F14" s="460">
        <v>0.524</v>
      </c>
      <c r="G14" s="460">
        <v>0.544</v>
      </c>
    </row>
    <row r="15" spans="2:7" ht="19.5" customHeight="1">
      <c r="B15" s="21" t="s">
        <v>177</v>
      </c>
      <c r="C15" s="1181">
        <v>0.286</v>
      </c>
      <c r="D15" s="458">
        <v>0.282</v>
      </c>
      <c r="E15" s="459">
        <v>0.268</v>
      </c>
      <c r="F15" s="460">
        <v>0.278</v>
      </c>
      <c r="G15" s="460">
        <v>0.259</v>
      </c>
    </row>
    <row r="16" spans="2:7" ht="19.5" customHeight="1">
      <c r="B16" s="52" t="s">
        <v>46</v>
      </c>
      <c r="C16" s="1182">
        <v>0.016</v>
      </c>
      <c r="D16" s="461">
        <v>0.015</v>
      </c>
      <c r="E16" s="462">
        <v>0.015</v>
      </c>
      <c r="F16" s="463">
        <v>0.015</v>
      </c>
      <c r="G16" s="463">
        <v>0.015</v>
      </c>
    </row>
    <row r="17" spans="2:7" ht="19.5" customHeight="1">
      <c r="B17" s="62" t="s">
        <v>47</v>
      </c>
      <c r="C17" s="77">
        <v>100307</v>
      </c>
      <c r="D17" s="77">
        <v>98799</v>
      </c>
      <c r="E17" s="77">
        <v>97126</v>
      </c>
      <c r="F17" s="78">
        <v>96104</v>
      </c>
      <c r="G17" s="78">
        <v>92855</v>
      </c>
    </row>
    <row r="19" spans="2:15" ht="13.5" customHeight="1">
      <c r="B19" s="1250" t="s">
        <v>324</v>
      </c>
      <c r="C19" s="1250"/>
      <c r="D19" s="1250"/>
      <c r="E19" s="1250"/>
      <c r="F19" s="1250"/>
      <c r="G19" s="1250"/>
      <c r="H19" s="1250"/>
      <c r="I19" s="1250"/>
      <c r="J19" s="1250"/>
      <c r="K19" s="1250"/>
      <c r="L19" s="1250"/>
      <c r="M19" s="1250"/>
      <c r="N19" s="1250"/>
      <c r="O19" s="1250"/>
    </row>
    <row r="20" spans="2:15" ht="13.5" customHeight="1">
      <c r="B20" s="1250"/>
      <c r="C20" s="1250"/>
      <c r="D20" s="1250"/>
      <c r="E20" s="1250"/>
      <c r="F20" s="1250"/>
      <c r="G20" s="1250"/>
      <c r="H20" s="1250"/>
      <c r="I20" s="1250"/>
      <c r="J20" s="1250"/>
      <c r="K20" s="1250"/>
      <c r="L20" s="1250"/>
      <c r="M20" s="1250"/>
      <c r="N20" s="1250"/>
      <c r="O20" s="1250"/>
    </row>
    <row r="21" spans="2:8" ht="19.5" customHeight="1">
      <c r="B21" s="393" t="s">
        <v>240</v>
      </c>
      <c r="C21" s="329"/>
      <c r="H21" s="400"/>
    </row>
    <row r="22" spans="2:8" ht="19.5" customHeight="1">
      <c r="B22" s="349" t="s">
        <v>172</v>
      </c>
      <c r="C22" s="454"/>
      <c r="H22" s="394"/>
    </row>
    <row r="23" spans="2:8" ht="19.5" customHeight="1">
      <c r="B23" s="400" t="s">
        <v>16</v>
      </c>
      <c r="C23" s="455"/>
      <c r="H23" s="394"/>
    </row>
    <row r="24" spans="2:8" ht="19.5" customHeight="1">
      <c r="B24" s="1184" t="s">
        <v>241</v>
      </c>
      <c r="C24" s="456">
        <v>16157</v>
      </c>
      <c r="H24" s="394"/>
    </row>
    <row r="25" spans="2:8" ht="19.5" customHeight="1">
      <c r="B25" s="1185" t="s">
        <v>242</v>
      </c>
      <c r="C25" s="454">
        <v>1111</v>
      </c>
      <c r="H25" s="394"/>
    </row>
    <row r="26" spans="2:8" ht="19.5" customHeight="1">
      <c r="B26" s="1183" t="s">
        <v>17</v>
      </c>
      <c r="C26" s="455"/>
      <c r="H26" s="394"/>
    </row>
    <row r="27" spans="2:8" ht="19.5" customHeight="1">
      <c r="B27" s="1186" t="s">
        <v>17</v>
      </c>
      <c r="C27" s="456">
        <v>49967</v>
      </c>
      <c r="H27" s="394"/>
    </row>
    <row r="28" spans="2:8" ht="19.5" customHeight="1">
      <c r="B28" s="1185" t="s">
        <v>243</v>
      </c>
      <c r="C28" s="454">
        <v>567</v>
      </c>
      <c r="H28" s="394"/>
    </row>
    <row r="29" spans="2:8" ht="19.5" customHeight="1">
      <c r="B29" s="1183" t="s">
        <v>18</v>
      </c>
      <c r="C29" s="455"/>
      <c r="H29" s="394"/>
    </row>
    <row r="30" spans="2:8" ht="19.5" customHeight="1">
      <c r="B30" s="1186" t="s">
        <v>18</v>
      </c>
      <c r="C30" s="456">
        <v>20682</v>
      </c>
      <c r="H30" s="394"/>
    </row>
    <row r="31" spans="2:8" ht="19.5" customHeight="1">
      <c r="B31" s="1185" t="s">
        <v>244</v>
      </c>
      <c r="C31" s="454">
        <v>7425</v>
      </c>
      <c r="H31" s="401"/>
    </row>
    <row r="32" spans="2:8" ht="19.5" customHeight="1">
      <c r="B32" s="406" t="s">
        <v>46</v>
      </c>
      <c r="C32" s="457">
        <v>1551</v>
      </c>
      <c r="H32" s="131"/>
    </row>
    <row r="34" ht="64.5" customHeight="1">
      <c r="B34" s="402" t="s">
        <v>245</v>
      </c>
    </row>
  </sheetData>
  <sheetProtection/>
  <mergeCells count="3">
    <mergeCell ref="B2:O2"/>
    <mergeCell ref="B19:O19"/>
    <mergeCell ref="B20:O20"/>
  </mergeCells>
  <printOptions/>
  <pageMargins left="0.7480314960629921" right="0.7480314960629921" top="0.984251968503937" bottom="0.984251968503937" header="0.5118110236220472" footer="0.5118110236220472"/>
  <pageSetup horizontalDpi="600" verticalDpi="600" orientation="landscape" paperSize="9" scale="65"/>
  <ignoredErrors>
    <ignoredError sqref="F4:F5 F11:F12 G10" numberStoredAsText="1"/>
  </ignoredErrors>
  <drawing r:id="rId1"/>
</worksheet>
</file>

<file path=xl/worksheets/sheet32.xml><?xml version="1.0" encoding="utf-8"?>
<worksheet xmlns="http://schemas.openxmlformats.org/spreadsheetml/2006/main" xmlns:r="http://schemas.openxmlformats.org/officeDocument/2006/relationships">
  <sheetPr>
    <tabColor rgb="FF542C73"/>
  </sheetPr>
  <dimension ref="A1:H40"/>
  <sheetViews>
    <sheetView showGridLines="0" zoomScale="130" zoomScaleNormal="130" zoomScalePageLayoutView="150" workbookViewId="0" topLeftCell="A1">
      <selection activeCell="A3" sqref="A3"/>
    </sheetView>
  </sheetViews>
  <sheetFormatPr defaultColWidth="10.875" defaultRowHeight="19.5" customHeight="1"/>
  <cols>
    <col min="1" max="1" width="5.50390625" style="561" customWidth="1"/>
    <col min="2" max="2" width="39.375" style="561" customWidth="1"/>
    <col min="3" max="3" width="10.875" style="561" customWidth="1"/>
    <col min="4" max="16384" width="10.875" style="561" customWidth="1"/>
  </cols>
  <sheetData>
    <row r="1" spans="1:8" ht="19.5" customHeight="1">
      <c r="A1" s="211"/>
      <c r="B1" s="211"/>
      <c r="C1" s="211"/>
      <c r="D1" s="211"/>
      <c r="E1" s="211"/>
      <c r="F1" s="211"/>
      <c r="G1" s="211"/>
      <c r="H1" s="211"/>
    </row>
    <row r="2" spans="1:8" ht="19.5" customHeight="1">
      <c r="A2" s="211"/>
      <c r="B2" s="1247" t="s">
        <v>513</v>
      </c>
      <c r="C2" s="1247"/>
      <c r="D2" s="1247"/>
      <c r="E2" s="1247"/>
      <c r="F2" s="1247"/>
      <c r="G2" s="211"/>
      <c r="H2" s="211"/>
    </row>
    <row r="3" spans="1:8" ht="19.5" customHeight="1">
      <c r="A3" s="211"/>
      <c r="B3" s="574"/>
      <c r="C3" s="574"/>
      <c r="D3" s="211"/>
      <c r="E3" s="211"/>
      <c r="F3" s="211"/>
      <c r="G3" s="211"/>
      <c r="H3" s="211"/>
    </row>
    <row r="4" spans="1:8" ht="19.5" customHeight="1">
      <c r="A4" s="211"/>
      <c r="B4" s="755" t="s">
        <v>19</v>
      </c>
      <c r="C4" s="754" t="s">
        <v>218</v>
      </c>
      <c r="D4" s="753">
        <v>2013</v>
      </c>
      <c r="E4" s="752">
        <v>2012</v>
      </c>
      <c r="F4" s="752">
        <v>2011</v>
      </c>
      <c r="G4" s="752" t="s">
        <v>165</v>
      </c>
      <c r="H4" s="211"/>
    </row>
    <row r="5" spans="1:8" ht="19.5" customHeight="1">
      <c r="A5" s="211"/>
      <c r="B5" s="749" t="s">
        <v>333</v>
      </c>
      <c r="C5" s="748">
        <v>17156</v>
      </c>
      <c r="D5" s="751">
        <v>23700</v>
      </c>
      <c r="E5" s="750">
        <v>28333</v>
      </c>
      <c r="F5" s="750">
        <v>31525</v>
      </c>
      <c r="G5" s="750">
        <v>23457</v>
      </c>
      <c r="H5" s="211"/>
    </row>
    <row r="6" spans="1:8" ht="19.5" customHeight="1">
      <c r="A6" s="211"/>
      <c r="B6" s="749" t="s">
        <v>332</v>
      </c>
      <c r="C6" s="748">
        <v>10504</v>
      </c>
      <c r="D6" s="303">
        <v>12450</v>
      </c>
      <c r="E6" s="85">
        <v>14316</v>
      </c>
      <c r="F6" s="85">
        <v>14798</v>
      </c>
      <c r="G6" s="85">
        <v>11440</v>
      </c>
      <c r="H6" s="211"/>
    </row>
    <row r="7" spans="1:8" ht="19.5" customHeight="1">
      <c r="A7" s="211"/>
      <c r="B7" s="749" t="s">
        <v>405</v>
      </c>
      <c r="C7" s="748">
        <v>26520</v>
      </c>
      <c r="D7" s="303">
        <v>29750</v>
      </c>
      <c r="E7" s="85">
        <v>25200</v>
      </c>
      <c r="F7" s="85">
        <v>28761</v>
      </c>
      <c r="G7" s="85">
        <v>17299</v>
      </c>
      <c r="H7" s="211"/>
    </row>
    <row r="8" spans="1:8" ht="19.5" customHeight="1">
      <c r="A8" s="211"/>
      <c r="B8" s="749" t="s">
        <v>330</v>
      </c>
      <c r="C8" s="748">
        <v>5764</v>
      </c>
      <c r="D8" s="303">
        <v>5786</v>
      </c>
      <c r="E8" s="85">
        <v>3595</v>
      </c>
      <c r="F8" s="85">
        <v>3607</v>
      </c>
      <c r="G8" s="85">
        <v>2740</v>
      </c>
      <c r="H8" s="211"/>
    </row>
    <row r="9" spans="1:8" ht="19.5" customHeight="1">
      <c r="A9" s="211"/>
      <c r="B9" s="747" t="s">
        <v>329</v>
      </c>
      <c r="C9" s="746">
        <v>16666</v>
      </c>
      <c r="D9" s="745">
        <v>21857</v>
      </c>
      <c r="E9" s="744">
        <v>24354</v>
      </c>
      <c r="F9" s="744">
        <v>23724</v>
      </c>
      <c r="G9" s="744">
        <v>20704</v>
      </c>
      <c r="H9" s="211"/>
    </row>
    <row r="10" spans="1:8" s="1208" customFormat="1" ht="9" customHeight="1">
      <c r="A10" s="1210"/>
      <c r="B10" s="52"/>
      <c r="C10" s="1207"/>
      <c r="D10" s="1212"/>
      <c r="E10" s="1213"/>
      <c r="F10" s="1213"/>
      <c r="G10" s="1213"/>
      <c r="H10" s="1210"/>
    </row>
    <row r="11" spans="1:8" ht="15" customHeight="1">
      <c r="A11" s="211"/>
      <c r="B11" s="1207" t="s">
        <v>328</v>
      </c>
      <c r="C11" s="1207"/>
      <c r="D11" s="1207"/>
      <c r="E11" s="1207"/>
      <c r="F11" s="1207"/>
      <c r="G11" s="211"/>
      <c r="H11" s="211"/>
    </row>
    <row r="12" spans="2:8" ht="13.5" customHeight="1">
      <c r="B12" s="1207" t="s">
        <v>404</v>
      </c>
      <c r="C12" s="1207"/>
      <c r="D12" s="1207"/>
      <c r="E12" s="1207"/>
      <c r="F12" s="1207"/>
      <c r="G12" s="1274"/>
      <c r="H12" s="1274"/>
    </row>
    <row r="13" spans="1:8" ht="13.5" customHeight="1">
      <c r="A13" s="1274"/>
      <c r="B13" s="1207" t="s">
        <v>403</v>
      </c>
      <c r="C13" s="211"/>
      <c r="D13" s="1207"/>
      <c r="E13" s="1207"/>
      <c r="F13" s="1207"/>
      <c r="G13" s="1274"/>
      <c r="H13" s="1274"/>
    </row>
    <row r="14" spans="1:3" ht="16.5" customHeight="1">
      <c r="A14" s="1274"/>
      <c r="B14" s="211"/>
      <c r="C14" s="211"/>
    </row>
    <row r="15" spans="1:8" ht="19.5" customHeight="1">
      <c r="A15" s="211"/>
      <c r="B15" s="211"/>
      <c r="C15" s="211"/>
      <c r="D15" s="211"/>
      <c r="E15" s="211"/>
      <c r="F15" s="211"/>
      <c r="G15" s="211"/>
      <c r="H15" s="211"/>
    </row>
    <row r="16" spans="1:8" ht="19.5" customHeight="1">
      <c r="A16" s="211"/>
      <c r="B16" s="211"/>
      <c r="C16" s="211"/>
      <c r="D16" s="211"/>
      <c r="E16" s="211"/>
      <c r="F16" s="211"/>
      <c r="G16" s="211"/>
      <c r="H16" s="211"/>
    </row>
    <row r="17" spans="1:8" ht="19.5" customHeight="1">
      <c r="A17" s="211"/>
      <c r="B17" s="211"/>
      <c r="C17" s="211"/>
      <c r="D17" s="211"/>
      <c r="E17" s="211"/>
      <c r="F17" s="211"/>
      <c r="G17" s="211"/>
      <c r="H17" s="211"/>
    </row>
    <row r="18" spans="1:8" ht="21.75" customHeight="1">
      <c r="A18" s="211"/>
      <c r="B18" s="211"/>
      <c r="D18" s="211"/>
      <c r="E18" s="211"/>
      <c r="F18" s="211"/>
      <c r="G18" s="211"/>
      <c r="H18" s="211"/>
    </row>
    <row r="19" ht="19.5" customHeight="1">
      <c r="A19" s="211"/>
    </row>
    <row r="40" ht="19.5" customHeight="1">
      <c r="G40" s="561" t="s">
        <v>25</v>
      </c>
    </row>
  </sheetData>
  <sheetProtection/>
  <mergeCells count="4">
    <mergeCell ref="B2:F2"/>
    <mergeCell ref="G12:G13"/>
    <mergeCell ref="H12:H13"/>
    <mergeCell ref="A13:A14"/>
  </mergeCells>
  <printOptions/>
  <pageMargins left="0.7480314960629921" right="0.7480314960629921" top="0.984251968503937" bottom="0.984251968503937" header="0.5118110236220472" footer="0.5118110236220472"/>
  <pageSetup orientation="landscape" paperSize="9" scale="70"/>
  <drawing r:id="rId1"/>
</worksheet>
</file>

<file path=xl/worksheets/sheet33.xml><?xml version="1.0" encoding="utf-8"?>
<worksheet xmlns="http://schemas.openxmlformats.org/spreadsheetml/2006/main" xmlns:r="http://schemas.openxmlformats.org/officeDocument/2006/relationships">
  <sheetPr>
    <tabColor rgb="FF542C73"/>
    <pageSetUpPr fitToPage="1"/>
  </sheetPr>
  <dimension ref="B2:N9"/>
  <sheetViews>
    <sheetView showGridLines="0" zoomScale="120" zoomScaleNormal="120" zoomScalePageLayoutView="150" workbookViewId="0" topLeftCell="A1">
      <selection activeCell="A3" sqref="A3"/>
    </sheetView>
  </sheetViews>
  <sheetFormatPr defaultColWidth="10.875" defaultRowHeight="19.5" customHeight="1"/>
  <cols>
    <col min="1" max="1" width="5.50390625" style="561" customWidth="1"/>
    <col min="2" max="2" width="38.625" style="561" customWidth="1"/>
    <col min="3" max="3" width="10.875" style="561" customWidth="1"/>
    <col min="4" max="16384" width="10.875" style="561" customWidth="1"/>
  </cols>
  <sheetData>
    <row r="2" spans="2:14" ht="19.5" customHeight="1">
      <c r="B2" s="1257" t="str">
        <f>UPPER("Production")</f>
        <v>PRODUCTION</v>
      </c>
      <c r="C2" s="1257"/>
      <c r="D2" s="1257"/>
      <c r="E2" s="1257"/>
      <c r="F2" s="1257"/>
      <c r="G2" s="1257"/>
      <c r="H2" s="1257"/>
      <c r="I2" s="1257"/>
      <c r="J2" s="1257"/>
      <c r="K2" s="1257"/>
      <c r="L2" s="1257"/>
      <c r="M2" s="1257"/>
      <c r="N2" s="1257"/>
    </row>
    <row r="4" spans="2:7" ht="19.5" customHeight="1">
      <c r="B4" s="752"/>
      <c r="C4" s="763">
        <v>2014</v>
      </c>
      <c r="D4" s="762">
        <v>2013</v>
      </c>
      <c r="E4" s="752">
        <v>2012</v>
      </c>
      <c r="F4" s="752">
        <v>2011</v>
      </c>
      <c r="G4" s="752">
        <v>2010</v>
      </c>
    </row>
    <row r="5" spans="2:7" ht="19.5" customHeight="1">
      <c r="B5" s="21" t="s">
        <v>517</v>
      </c>
      <c r="C5" s="476">
        <v>1034</v>
      </c>
      <c r="D5" s="761">
        <v>1167</v>
      </c>
      <c r="E5" s="750">
        <v>1220</v>
      </c>
      <c r="F5" s="760">
        <v>1226</v>
      </c>
      <c r="G5" s="760">
        <v>1340</v>
      </c>
    </row>
    <row r="6" spans="2:7" ht="19.5" customHeight="1">
      <c r="B6" s="52" t="s">
        <v>516</v>
      </c>
      <c r="C6" s="480">
        <v>6063</v>
      </c>
      <c r="D6" s="308">
        <v>6184</v>
      </c>
      <c r="E6" s="111">
        <v>5880</v>
      </c>
      <c r="F6" s="76">
        <v>6098</v>
      </c>
      <c r="G6" s="76">
        <v>5648</v>
      </c>
    </row>
    <row r="7" spans="2:7" ht="19.5" customHeight="1">
      <c r="B7" s="759" t="s">
        <v>515</v>
      </c>
      <c r="C7" s="758">
        <v>2146</v>
      </c>
      <c r="D7" s="757">
        <v>2299</v>
      </c>
      <c r="E7" s="757">
        <v>2300</v>
      </c>
      <c r="F7" s="756">
        <v>2346</v>
      </c>
      <c r="G7" s="756">
        <v>2378</v>
      </c>
    </row>
    <row r="9" spans="2:14" ht="19.5" customHeight="1">
      <c r="B9" s="1250" t="s">
        <v>514</v>
      </c>
      <c r="C9" s="1250"/>
      <c r="D9" s="1250"/>
      <c r="E9" s="1250"/>
      <c r="F9" s="1250"/>
      <c r="G9" s="1250"/>
      <c r="H9" s="1250"/>
      <c r="I9" s="1250"/>
      <c r="J9" s="1250"/>
      <c r="K9" s="1250"/>
      <c r="L9" s="1250"/>
      <c r="M9" s="1250"/>
      <c r="N9" s="1250"/>
    </row>
  </sheetData>
  <sheetProtection/>
  <mergeCells count="2">
    <mergeCell ref="B2:N2"/>
    <mergeCell ref="B9:N9"/>
  </mergeCells>
  <printOptions/>
  <pageMargins left="0.7480314960629921" right="0.7480314960629921" top="0.984251968503937" bottom="0.984251968503937" header="0.5118110236220472" footer="0.5118110236220472"/>
  <pageSetup fitToHeight="1" fitToWidth="1" orientation="landscape" paperSize="9" scale="68"/>
  <drawing r:id="rId1"/>
</worksheet>
</file>

<file path=xl/worksheets/sheet34.xml><?xml version="1.0" encoding="utf-8"?>
<worksheet xmlns="http://schemas.openxmlformats.org/spreadsheetml/2006/main" xmlns:r="http://schemas.openxmlformats.org/officeDocument/2006/relationships">
  <sheetPr>
    <tabColor rgb="FF542C73"/>
    <pageSetUpPr fitToPage="1"/>
  </sheetPr>
  <dimension ref="A1:N13"/>
  <sheetViews>
    <sheetView showGridLines="0" zoomScale="120" zoomScaleNormal="120" zoomScalePageLayoutView="120" workbookViewId="0" topLeftCell="A1">
      <selection activeCell="A3" sqref="A3"/>
    </sheetView>
  </sheetViews>
  <sheetFormatPr defaultColWidth="10.875" defaultRowHeight="19.5" customHeight="1"/>
  <cols>
    <col min="1" max="1" width="5.50390625" style="561" customWidth="1"/>
    <col min="2" max="2" width="39.375" style="561" customWidth="1"/>
    <col min="3" max="3" width="10.875" style="561" customWidth="1"/>
    <col min="4" max="16384" width="10.875" style="561" customWidth="1"/>
  </cols>
  <sheetData>
    <row r="1" spans="1:8" ht="19.5" customHeight="1">
      <c r="A1" s="211"/>
      <c r="B1" s="211"/>
      <c r="C1" s="211"/>
      <c r="D1" s="211"/>
      <c r="E1" s="211"/>
      <c r="F1" s="211"/>
      <c r="G1" s="211"/>
      <c r="H1" s="211"/>
    </row>
    <row r="2" spans="1:14" ht="19.5" customHeight="1">
      <c r="A2" s="211"/>
      <c r="B2" s="1247" t="s">
        <v>523</v>
      </c>
      <c r="C2" s="1247"/>
      <c r="D2" s="1247"/>
      <c r="E2" s="1247"/>
      <c r="F2" s="1247"/>
      <c r="G2" s="1247"/>
      <c r="H2" s="1247"/>
      <c r="I2" s="1247"/>
      <c r="J2" s="1247"/>
      <c r="K2" s="1247"/>
      <c r="L2" s="1247"/>
      <c r="M2" s="1247"/>
      <c r="N2" s="1247"/>
    </row>
    <row r="3" spans="1:8" ht="19.5" customHeight="1">
      <c r="A3" s="211"/>
      <c r="B3" s="211"/>
      <c r="C3" s="211"/>
      <c r="D3" s="211"/>
      <c r="E3" s="211"/>
      <c r="F3" s="211"/>
      <c r="G3" s="211"/>
      <c r="H3" s="211"/>
    </row>
    <row r="4" spans="1:7" ht="19.5" customHeight="1">
      <c r="A4" s="211"/>
      <c r="B4" s="752"/>
      <c r="C4" s="762">
        <v>2014</v>
      </c>
      <c r="D4" s="762">
        <v>2013</v>
      </c>
      <c r="E4" s="752">
        <v>2012</v>
      </c>
      <c r="F4" s="752">
        <v>2011</v>
      </c>
      <c r="G4" s="752">
        <v>2010</v>
      </c>
    </row>
    <row r="5" spans="1:7" ht="19.5" customHeight="1">
      <c r="A5" s="211"/>
      <c r="B5" s="21" t="s">
        <v>522</v>
      </c>
      <c r="C5" s="476">
        <v>5303</v>
      </c>
      <c r="D5" s="761">
        <v>5413</v>
      </c>
      <c r="E5" s="750">
        <v>5686</v>
      </c>
      <c r="F5" s="760">
        <v>5784</v>
      </c>
      <c r="G5" s="760">
        <v>5987</v>
      </c>
    </row>
    <row r="6" spans="1:7" ht="19.5" customHeight="1">
      <c r="A6" s="211"/>
      <c r="B6" s="52" t="s">
        <v>521</v>
      </c>
      <c r="C6" s="480">
        <v>33590</v>
      </c>
      <c r="D6" s="308">
        <v>33026</v>
      </c>
      <c r="E6" s="111">
        <v>30877</v>
      </c>
      <c r="F6" s="76">
        <v>30717</v>
      </c>
      <c r="G6" s="76">
        <v>25788</v>
      </c>
    </row>
    <row r="7" spans="1:7" ht="19.5" customHeight="1">
      <c r="A7" s="211"/>
      <c r="B7" s="764" t="s">
        <v>520</v>
      </c>
      <c r="C7" s="757">
        <v>11523</v>
      </c>
      <c r="D7" s="757">
        <v>11526</v>
      </c>
      <c r="E7" s="757">
        <v>11368</v>
      </c>
      <c r="F7" s="756">
        <v>11423</v>
      </c>
      <c r="G7" s="756">
        <v>10695</v>
      </c>
    </row>
    <row r="8" spans="1:8" ht="19.5" customHeight="1">
      <c r="A8" s="211"/>
      <c r="B8" s="211"/>
      <c r="C8" s="211"/>
      <c r="D8" s="211"/>
      <c r="E8" s="211"/>
      <c r="F8" s="211"/>
      <c r="G8" s="211"/>
      <c r="H8" s="211"/>
    </row>
    <row r="9" spans="1:14" ht="13.5" customHeight="1">
      <c r="A9" s="211"/>
      <c r="B9" s="1249" t="s">
        <v>519</v>
      </c>
      <c r="C9" s="1250"/>
      <c r="D9" s="1250"/>
      <c r="E9" s="1250"/>
      <c r="F9" s="1250"/>
      <c r="G9" s="1250"/>
      <c r="H9" s="1250"/>
      <c r="I9" s="1250"/>
      <c r="J9" s="1250"/>
      <c r="K9" s="1250"/>
      <c r="L9" s="1250"/>
      <c r="M9" s="1250"/>
      <c r="N9" s="1250"/>
    </row>
    <row r="10" spans="1:14" ht="19.5" customHeight="1">
      <c r="A10" s="211"/>
      <c r="B10" s="1250" t="s">
        <v>518</v>
      </c>
      <c r="C10" s="1250"/>
      <c r="D10" s="1250"/>
      <c r="E10" s="1250"/>
      <c r="F10" s="1250"/>
      <c r="G10" s="1250"/>
      <c r="H10" s="1250"/>
      <c r="I10" s="1250"/>
      <c r="J10" s="1250"/>
      <c r="K10" s="1250"/>
      <c r="L10" s="1250"/>
      <c r="M10" s="1250"/>
      <c r="N10" s="1250"/>
    </row>
    <row r="13" spans="2:14" ht="19.5" customHeight="1">
      <c r="B13" s="1247"/>
      <c r="C13" s="1247"/>
      <c r="D13" s="1247"/>
      <c r="E13" s="1247"/>
      <c r="F13" s="1247"/>
      <c r="G13" s="1247"/>
      <c r="H13" s="1247"/>
      <c r="I13" s="1247"/>
      <c r="J13" s="1247"/>
      <c r="K13" s="1247"/>
      <c r="L13" s="1247"/>
      <c r="M13" s="1247"/>
      <c r="N13" s="1247"/>
    </row>
  </sheetData>
  <sheetProtection/>
  <mergeCells count="4">
    <mergeCell ref="B2:N2"/>
    <mergeCell ref="B9:N9"/>
    <mergeCell ref="B10:N10"/>
    <mergeCell ref="B13:N13"/>
  </mergeCells>
  <printOptions/>
  <pageMargins left="0.7480314960629921" right="0.7480314960629921" top="0.984251968503937" bottom="0.984251968503937" header="0.5118110236220472" footer="0.5118110236220472"/>
  <pageSetup fitToHeight="1" fitToWidth="1" orientation="landscape" paperSize="9" scale="73"/>
  <drawing r:id="rId1"/>
</worksheet>
</file>

<file path=xl/worksheets/sheet35.xml><?xml version="1.0" encoding="utf-8"?>
<worksheet xmlns="http://schemas.openxmlformats.org/spreadsheetml/2006/main" xmlns:r="http://schemas.openxmlformats.org/officeDocument/2006/relationships">
  <sheetPr>
    <tabColor rgb="FF542C73"/>
    <pageSetUpPr fitToPage="1"/>
  </sheetPr>
  <dimension ref="B2:N18"/>
  <sheetViews>
    <sheetView showGridLines="0" zoomScale="120" zoomScaleNormal="120" zoomScalePageLayoutView="0" workbookViewId="0" topLeftCell="A1">
      <selection activeCell="A3" sqref="A3"/>
    </sheetView>
  </sheetViews>
  <sheetFormatPr defaultColWidth="10.875" defaultRowHeight="19.5" customHeight="1"/>
  <cols>
    <col min="1" max="1" width="5.50390625" style="561" customWidth="1"/>
    <col min="2" max="2" width="39.375" style="561" customWidth="1"/>
    <col min="3" max="3" width="10.875" style="561" customWidth="1"/>
    <col min="4" max="16384" width="10.875" style="561" customWidth="1"/>
  </cols>
  <sheetData>
    <row r="2" spans="2:14" ht="19.5" customHeight="1">
      <c r="B2" s="1247" t="s">
        <v>542</v>
      </c>
      <c r="C2" s="1247"/>
      <c r="D2" s="1247"/>
      <c r="E2" s="1247"/>
      <c r="F2" s="1247"/>
      <c r="G2" s="1247"/>
      <c r="H2" s="1247"/>
      <c r="I2" s="1247"/>
      <c r="J2" s="1247"/>
      <c r="K2" s="1247"/>
      <c r="L2" s="1247"/>
      <c r="M2" s="1247"/>
      <c r="N2" s="1247"/>
    </row>
    <row r="4" spans="2:7" ht="19.5" customHeight="1">
      <c r="B4" s="755" t="s">
        <v>541</v>
      </c>
      <c r="C4" s="770" t="s">
        <v>540</v>
      </c>
      <c r="D4" s="762" t="s">
        <v>539</v>
      </c>
      <c r="E4" s="752" t="s">
        <v>538</v>
      </c>
      <c r="F4" s="752" t="s">
        <v>537</v>
      </c>
      <c r="G4" s="752" t="s">
        <v>536</v>
      </c>
    </row>
    <row r="5" spans="2:7" ht="19.5" customHeight="1">
      <c r="B5" s="51" t="s">
        <v>535</v>
      </c>
      <c r="C5" s="782">
        <v>5.5</v>
      </c>
      <c r="D5" s="785">
        <v>7.9</v>
      </c>
      <c r="E5" s="784">
        <v>8.1</v>
      </c>
      <c r="F5" s="783">
        <v>6.6</v>
      </c>
      <c r="G5" s="783">
        <v>3.6</v>
      </c>
    </row>
    <row r="6" spans="2:7" ht="19.5" customHeight="1">
      <c r="B6" s="51" t="s">
        <v>534</v>
      </c>
      <c r="C6" s="782">
        <v>25.6</v>
      </c>
      <c r="D6" s="781">
        <v>21.9</v>
      </c>
      <c r="E6" s="780">
        <v>18.1</v>
      </c>
      <c r="F6" s="779">
        <v>16.1</v>
      </c>
      <c r="G6" s="779">
        <v>15.4</v>
      </c>
    </row>
    <row r="7" spans="2:10" ht="19.5" customHeight="1">
      <c r="B7" s="51" t="s">
        <v>533</v>
      </c>
      <c r="C7" s="482">
        <v>104</v>
      </c>
      <c r="D7" s="778">
        <v>133</v>
      </c>
      <c r="E7" s="777">
        <v>136</v>
      </c>
      <c r="F7" s="776">
        <v>138</v>
      </c>
      <c r="G7" s="776">
        <v>110</v>
      </c>
      <c r="H7" s="135"/>
      <c r="I7" s="135"/>
      <c r="J7" s="135"/>
    </row>
    <row r="8" spans="2:10" ht="19.5" customHeight="1">
      <c r="B8" s="775" t="s">
        <v>532</v>
      </c>
      <c r="C8" s="774">
        <v>107</v>
      </c>
      <c r="D8" s="773">
        <v>89</v>
      </c>
      <c r="E8" s="772">
        <v>79</v>
      </c>
      <c r="F8" s="771">
        <v>80</v>
      </c>
      <c r="G8" s="771">
        <v>96</v>
      </c>
      <c r="H8" s="135"/>
      <c r="I8" s="135"/>
      <c r="J8" s="135"/>
    </row>
    <row r="9" ht="19.5" customHeight="1">
      <c r="C9" s="132"/>
    </row>
    <row r="10" spans="2:7" ht="19.5" customHeight="1">
      <c r="B10" s="755" t="s">
        <v>531</v>
      </c>
      <c r="C10" s="770">
        <v>2014</v>
      </c>
      <c r="D10" s="762">
        <v>2013</v>
      </c>
      <c r="E10" s="752">
        <v>2012</v>
      </c>
      <c r="F10" s="752">
        <v>2011</v>
      </c>
      <c r="G10" s="752">
        <v>2010</v>
      </c>
    </row>
    <row r="11" spans="2:7" ht="19.5" customHeight="1">
      <c r="B11" s="769" t="s">
        <v>530</v>
      </c>
      <c r="C11" s="768">
        <v>14.7</v>
      </c>
      <c r="D11" s="767">
        <v>13.7</v>
      </c>
      <c r="E11" s="766">
        <v>13.5</v>
      </c>
      <c r="F11" s="765">
        <v>13.3</v>
      </c>
      <c r="G11" s="765">
        <v>12.3</v>
      </c>
    </row>
    <row r="13" spans="2:14" ht="12.75" customHeight="1">
      <c r="B13" s="1250" t="s">
        <v>529</v>
      </c>
      <c r="C13" s="1250"/>
      <c r="D13" s="1250"/>
      <c r="E13" s="1250"/>
      <c r="F13" s="1250"/>
      <c r="G13" s="1250"/>
      <c r="H13" s="1250"/>
      <c r="I13" s="1250"/>
      <c r="J13" s="1250"/>
      <c r="K13" s="1250"/>
      <c r="L13" s="1250"/>
      <c r="M13" s="1250"/>
      <c r="N13" s="1250"/>
    </row>
    <row r="14" spans="2:14" ht="12.75" customHeight="1">
      <c r="B14" s="1250" t="s">
        <v>528</v>
      </c>
      <c r="C14" s="1250"/>
      <c r="D14" s="1250"/>
      <c r="E14" s="1250"/>
      <c r="F14" s="1250"/>
      <c r="G14" s="1250"/>
      <c r="H14" s="1250"/>
      <c r="I14" s="1250"/>
      <c r="J14" s="1250"/>
      <c r="K14" s="1250"/>
      <c r="L14" s="1250"/>
      <c r="M14" s="1250"/>
      <c r="N14" s="1250"/>
    </row>
    <row r="15" spans="2:14" ht="12.75" customHeight="1">
      <c r="B15" s="1250" t="s">
        <v>527</v>
      </c>
      <c r="C15" s="1250"/>
      <c r="D15" s="1250"/>
      <c r="E15" s="1250"/>
      <c r="F15" s="1250"/>
      <c r="G15" s="1250"/>
      <c r="H15" s="1250"/>
      <c r="I15" s="1250"/>
      <c r="J15" s="1250"/>
      <c r="K15" s="1250"/>
      <c r="L15" s="1250"/>
      <c r="M15" s="1250"/>
      <c r="N15" s="1250"/>
    </row>
    <row r="16" spans="2:14" ht="12.75" customHeight="1">
      <c r="B16" s="1250" t="s">
        <v>526</v>
      </c>
      <c r="C16" s="1250"/>
      <c r="D16" s="1250"/>
      <c r="E16" s="1250"/>
      <c r="F16" s="1250"/>
      <c r="G16" s="1250"/>
      <c r="H16" s="1250"/>
      <c r="I16" s="1250"/>
      <c r="J16" s="1250"/>
      <c r="K16" s="1250"/>
      <c r="L16" s="1250"/>
      <c r="M16" s="1250"/>
      <c r="N16" s="1250"/>
    </row>
    <row r="17" spans="2:14" ht="12" customHeight="1">
      <c r="B17" s="1250" t="s">
        <v>525</v>
      </c>
      <c r="C17" s="1250"/>
      <c r="D17" s="1250"/>
      <c r="E17" s="1250"/>
      <c r="F17" s="1250"/>
      <c r="G17" s="1250"/>
      <c r="H17" s="1250"/>
      <c r="I17" s="1250"/>
      <c r="J17" s="1250"/>
      <c r="K17" s="1250"/>
      <c r="L17" s="1250"/>
      <c r="M17" s="1250"/>
      <c r="N17" s="1250"/>
    </row>
    <row r="18" spans="2:14" ht="19.5" customHeight="1">
      <c r="B18" s="1250" t="s">
        <v>524</v>
      </c>
      <c r="C18" s="1250"/>
      <c r="D18" s="1250"/>
      <c r="E18" s="1250"/>
      <c r="F18" s="1250"/>
      <c r="G18" s="1250"/>
      <c r="H18" s="1250"/>
      <c r="I18" s="1250"/>
      <c r="J18" s="1250"/>
      <c r="K18" s="1250"/>
      <c r="L18" s="1250"/>
      <c r="M18" s="1250"/>
      <c r="N18" s="1250"/>
    </row>
  </sheetData>
  <sheetProtection/>
  <mergeCells count="7">
    <mergeCell ref="B18:N18"/>
    <mergeCell ref="B2:N2"/>
    <mergeCell ref="B13:N13"/>
    <mergeCell ref="B14:N14"/>
    <mergeCell ref="B15:N15"/>
    <mergeCell ref="B16:N16"/>
    <mergeCell ref="B17:N17"/>
  </mergeCells>
  <printOptions/>
  <pageMargins left="0.7480314960629921" right="0.7480314960629921" top="0.5111111111111111" bottom="0.984251968503937" header="0.5118110236220472" footer="0.5118110236220472"/>
  <pageSetup fitToHeight="1" fitToWidth="1" orientation="landscape" paperSize="9" scale="68" r:id="rId2"/>
  <drawing r:id="rId1"/>
</worksheet>
</file>

<file path=xl/worksheets/sheet36.xml><?xml version="1.0" encoding="utf-8"?>
<worksheet xmlns="http://schemas.openxmlformats.org/spreadsheetml/2006/main" xmlns:r="http://schemas.openxmlformats.org/officeDocument/2006/relationships">
  <sheetPr>
    <tabColor rgb="FF542C73"/>
    <pageSetUpPr fitToPage="1"/>
  </sheetPr>
  <dimension ref="B2:N18"/>
  <sheetViews>
    <sheetView showGridLines="0" zoomScale="125" zoomScaleNormal="125" zoomScalePageLayoutView="125" workbookViewId="0" topLeftCell="A4">
      <selection activeCell="A3" sqref="A3"/>
    </sheetView>
  </sheetViews>
  <sheetFormatPr defaultColWidth="10.875" defaultRowHeight="19.5" customHeight="1"/>
  <cols>
    <col min="1" max="1" width="5.50390625" style="561" customWidth="1"/>
    <col min="2" max="2" width="39.375" style="561" customWidth="1"/>
    <col min="3" max="3" width="10.875" style="561" customWidth="1"/>
    <col min="4" max="16384" width="10.875" style="561" customWidth="1"/>
  </cols>
  <sheetData>
    <row r="2" spans="2:14" ht="19.5" customHeight="1">
      <c r="B2" s="1275" t="str">
        <f>UPPER("Key operating ratios ON PROVED RESERVES - consolidated subsidiaries ")</f>
        <v>KEY OPERATING RATIOS ON PROVED RESERVES - CONSOLIDATED SUBSIDIARIES </v>
      </c>
      <c r="C2" s="1275"/>
      <c r="D2" s="1275"/>
      <c r="E2" s="1275"/>
      <c r="F2" s="1275"/>
      <c r="G2" s="1275"/>
      <c r="H2" s="1275"/>
      <c r="I2" s="1275"/>
      <c r="J2" s="1275"/>
      <c r="K2" s="1275"/>
      <c r="L2" s="1275"/>
      <c r="M2" s="1275"/>
      <c r="N2" s="1275"/>
    </row>
    <row r="4" spans="2:7" ht="19.5" customHeight="1">
      <c r="B4" s="755" t="s">
        <v>548</v>
      </c>
      <c r="C4" s="754" t="s">
        <v>540</v>
      </c>
      <c r="D4" s="752" t="s">
        <v>539</v>
      </c>
      <c r="E4" s="752" t="s">
        <v>538</v>
      </c>
      <c r="F4" s="752" t="s">
        <v>537</v>
      </c>
      <c r="G4" s="752" t="s">
        <v>536</v>
      </c>
    </row>
    <row r="5" spans="2:7" ht="19.5" customHeight="1">
      <c r="B5" s="605" t="s">
        <v>550</v>
      </c>
      <c r="C5" s="808">
        <v>10.3</v>
      </c>
      <c r="D5" s="807">
        <v>10.3</v>
      </c>
      <c r="E5" s="806">
        <v>8</v>
      </c>
      <c r="F5" s="805">
        <v>6.3</v>
      </c>
      <c r="G5" s="805">
        <v>3.9</v>
      </c>
    </row>
    <row r="6" spans="2:7" ht="19.5" customHeight="1">
      <c r="B6" s="804" t="s">
        <v>549</v>
      </c>
      <c r="C6" s="803">
        <v>49.1</v>
      </c>
      <c r="D6" s="802">
        <v>35.2</v>
      </c>
      <c r="E6" s="801">
        <v>22</v>
      </c>
      <c r="F6" s="800">
        <v>18.5</v>
      </c>
      <c r="G6" s="800">
        <v>15.6</v>
      </c>
    </row>
    <row r="7" ht="19.5" customHeight="1">
      <c r="C7" s="132"/>
    </row>
    <row r="8" spans="2:7" ht="19.5" customHeight="1">
      <c r="B8" s="755" t="s">
        <v>548</v>
      </c>
      <c r="C8" s="770">
        <v>2014</v>
      </c>
      <c r="D8" s="762">
        <v>2013</v>
      </c>
      <c r="E8" s="762">
        <v>2012</v>
      </c>
      <c r="F8" s="752">
        <v>2011</v>
      </c>
      <c r="G8" s="752">
        <v>2010</v>
      </c>
    </row>
    <row r="9" spans="2:7" ht="19.5" customHeight="1">
      <c r="B9" s="21" t="s">
        <v>547</v>
      </c>
      <c r="C9" s="796">
        <v>9.9</v>
      </c>
      <c r="D9" s="799">
        <v>8.9</v>
      </c>
      <c r="E9" s="798">
        <v>7.9</v>
      </c>
      <c r="F9" s="797">
        <v>7</v>
      </c>
      <c r="G9" s="797">
        <v>6.1</v>
      </c>
    </row>
    <row r="10" spans="2:7" ht="19.5" customHeight="1">
      <c r="B10" s="21" t="s">
        <v>30</v>
      </c>
      <c r="C10" s="796">
        <v>3.4</v>
      </c>
      <c r="D10" s="795">
        <v>3.7</v>
      </c>
      <c r="E10" s="794">
        <v>3</v>
      </c>
      <c r="F10" s="793">
        <v>2.2</v>
      </c>
      <c r="G10" s="793">
        <v>1.6</v>
      </c>
    </row>
    <row r="11" spans="2:7" ht="19.5" customHeight="1">
      <c r="B11" s="52" t="s">
        <v>546</v>
      </c>
      <c r="C11" s="1214">
        <v>15</v>
      </c>
      <c r="D11" s="792">
        <v>13.5</v>
      </c>
      <c r="E11" s="791">
        <v>11.9</v>
      </c>
      <c r="F11" s="790">
        <v>9.7</v>
      </c>
      <c r="G11" s="790">
        <v>8.9</v>
      </c>
    </row>
    <row r="12" spans="2:7" ht="19.5" customHeight="1">
      <c r="B12" s="789" t="s">
        <v>545</v>
      </c>
      <c r="C12" s="788">
        <v>28.3</v>
      </c>
      <c r="D12" s="787">
        <v>26.1</v>
      </c>
      <c r="E12" s="786">
        <v>22.8</v>
      </c>
      <c r="F12" s="786">
        <v>18.9</v>
      </c>
      <c r="G12" s="786">
        <v>16.6</v>
      </c>
    </row>
    <row r="14" spans="2:14" ht="13.5" customHeight="1">
      <c r="B14" s="1250" t="s">
        <v>544</v>
      </c>
      <c r="C14" s="1250"/>
      <c r="D14" s="1250"/>
      <c r="E14" s="1250"/>
      <c r="F14" s="1250"/>
      <c r="G14" s="1250"/>
      <c r="H14" s="1250"/>
      <c r="I14" s="1250"/>
      <c r="J14" s="1250"/>
      <c r="K14" s="1250"/>
      <c r="L14" s="1250"/>
      <c r="M14" s="1250"/>
      <c r="N14" s="1250"/>
    </row>
    <row r="15" spans="2:14" ht="13.5" customHeight="1">
      <c r="B15" s="1250" t="s">
        <v>528</v>
      </c>
      <c r="C15" s="1250"/>
      <c r="D15" s="1250"/>
      <c r="E15" s="1250"/>
      <c r="F15" s="1250"/>
      <c r="G15" s="1250"/>
      <c r="H15" s="1250"/>
      <c r="I15" s="1250"/>
      <c r="J15" s="1250"/>
      <c r="K15" s="1250"/>
      <c r="L15" s="1250"/>
      <c r="M15" s="1250"/>
      <c r="N15" s="1250"/>
    </row>
    <row r="16" spans="2:14" ht="19.5" customHeight="1">
      <c r="B16" s="1250" t="s">
        <v>543</v>
      </c>
      <c r="C16" s="1250"/>
      <c r="D16" s="1250"/>
      <c r="E16" s="1250"/>
      <c r="F16" s="1250"/>
      <c r="G16" s="1250"/>
      <c r="H16" s="1250"/>
      <c r="I16" s="1250"/>
      <c r="J16" s="1250"/>
      <c r="K16" s="1250"/>
      <c r="L16" s="1250"/>
      <c r="M16" s="1250"/>
      <c r="N16" s="1250"/>
    </row>
    <row r="18" spans="2:14" ht="19.5" customHeight="1">
      <c r="B18" s="1247"/>
      <c r="C18" s="1247"/>
      <c r="D18" s="1247"/>
      <c r="E18" s="1247"/>
      <c r="F18" s="1247"/>
      <c r="G18" s="1247"/>
      <c r="H18" s="1247"/>
      <c r="I18" s="1247"/>
      <c r="J18" s="1247"/>
      <c r="K18" s="1247"/>
      <c r="L18" s="1247"/>
      <c r="M18" s="1247"/>
      <c r="N18" s="1247"/>
    </row>
  </sheetData>
  <sheetProtection/>
  <mergeCells count="5">
    <mergeCell ref="B2:N2"/>
    <mergeCell ref="B14:N14"/>
    <mergeCell ref="B15:N15"/>
    <mergeCell ref="B16:N16"/>
    <mergeCell ref="B18:N18"/>
  </mergeCells>
  <printOptions/>
  <pageMargins left="0.7480314960629921" right="0.7480314960629921" top="0.984251968503937" bottom="0.984251968503937" header="0.5118110236220472" footer="0.5118110236220472"/>
  <pageSetup fitToHeight="1" fitToWidth="1" orientation="landscape" paperSize="9" scale="73"/>
  <drawing r:id="rId1"/>
</worksheet>
</file>

<file path=xl/worksheets/sheet37.xml><?xml version="1.0" encoding="utf-8"?>
<worksheet xmlns="http://schemas.openxmlformats.org/spreadsheetml/2006/main" xmlns:r="http://schemas.openxmlformats.org/officeDocument/2006/relationships">
  <sheetPr>
    <tabColor rgb="FF542C73"/>
    <pageSetUpPr fitToPage="1"/>
  </sheetPr>
  <dimension ref="B2:H60"/>
  <sheetViews>
    <sheetView showGridLines="0" zoomScale="120" zoomScaleNormal="120" zoomScalePageLayoutView="120" workbookViewId="0" topLeftCell="A1">
      <selection activeCell="A3" sqref="A3"/>
    </sheetView>
  </sheetViews>
  <sheetFormatPr defaultColWidth="10.875" defaultRowHeight="19.5" customHeight="1"/>
  <cols>
    <col min="1" max="1" width="5.50390625" style="561" customWidth="1"/>
    <col min="2" max="2" width="45.625" style="561" customWidth="1"/>
    <col min="3" max="3" width="10.875" style="561" customWidth="1"/>
    <col min="4" max="16384" width="10.875" style="561" customWidth="1"/>
  </cols>
  <sheetData>
    <row r="2" spans="2:8" ht="19.5" customHeight="1">
      <c r="B2" s="1247" t="s">
        <v>934</v>
      </c>
      <c r="C2" s="1247"/>
      <c r="D2" s="1247"/>
      <c r="E2" s="1247"/>
      <c r="F2" s="1247"/>
      <c r="G2" s="1247"/>
      <c r="H2" s="1247"/>
    </row>
    <row r="4" spans="2:7" ht="19.5" customHeight="1">
      <c r="B4" s="755" t="s">
        <v>591</v>
      </c>
      <c r="C4" s="762">
        <v>2014</v>
      </c>
      <c r="D4" s="762">
        <v>2013</v>
      </c>
      <c r="E4" s="752">
        <v>2012</v>
      </c>
      <c r="F4" s="752">
        <v>2011</v>
      </c>
      <c r="G4" s="752">
        <v>2010</v>
      </c>
    </row>
    <row r="5" spans="2:7" ht="19.5" customHeight="1">
      <c r="B5" s="91" t="s">
        <v>54</v>
      </c>
      <c r="C5" s="821">
        <v>657</v>
      </c>
      <c r="D5" s="821">
        <v>670</v>
      </c>
      <c r="E5" s="821">
        <v>713</v>
      </c>
      <c r="F5" s="820">
        <v>659</v>
      </c>
      <c r="G5" s="820">
        <v>756</v>
      </c>
    </row>
    <row r="6" spans="2:7" ht="19.5" customHeight="1">
      <c r="B6" s="21" t="s">
        <v>562</v>
      </c>
      <c r="C6" s="476">
        <v>20</v>
      </c>
      <c r="D6" s="306">
        <v>21</v>
      </c>
      <c r="E6" s="85">
        <v>23</v>
      </c>
      <c r="F6" s="72">
        <v>33</v>
      </c>
      <c r="G6" s="72">
        <v>41</v>
      </c>
    </row>
    <row r="7" spans="2:7" ht="19.5" customHeight="1">
      <c r="B7" s="21" t="s">
        <v>561</v>
      </c>
      <c r="C7" s="476">
        <v>200</v>
      </c>
      <c r="D7" s="306">
        <v>186</v>
      </c>
      <c r="E7" s="85">
        <v>179</v>
      </c>
      <c r="F7" s="72">
        <v>135</v>
      </c>
      <c r="G7" s="72">
        <v>163</v>
      </c>
    </row>
    <row r="8" spans="2:7" ht="19.5" customHeight="1">
      <c r="B8" s="21" t="s">
        <v>590</v>
      </c>
      <c r="C8" s="476" t="s">
        <v>20</v>
      </c>
      <c r="D8" s="306" t="s">
        <v>20</v>
      </c>
      <c r="E8" s="85" t="s">
        <v>20</v>
      </c>
      <c r="F8" s="72">
        <v>3</v>
      </c>
      <c r="G8" s="72">
        <v>9</v>
      </c>
    </row>
    <row r="9" spans="2:7" ht="19.5" customHeight="1">
      <c r="B9" s="21" t="s">
        <v>589</v>
      </c>
      <c r="C9" s="476">
        <v>58</v>
      </c>
      <c r="D9" s="306">
        <v>59</v>
      </c>
      <c r="E9" s="85">
        <v>57</v>
      </c>
      <c r="F9" s="72">
        <v>58</v>
      </c>
      <c r="G9" s="72">
        <v>67</v>
      </c>
    </row>
    <row r="10" spans="2:7" ht="19.5" customHeight="1">
      <c r="B10" s="21" t="s">
        <v>588</v>
      </c>
      <c r="C10" s="476">
        <v>27</v>
      </c>
      <c r="D10" s="306">
        <v>50</v>
      </c>
      <c r="E10" s="85">
        <v>62</v>
      </c>
      <c r="F10" s="72">
        <v>20</v>
      </c>
      <c r="G10" s="72">
        <v>55</v>
      </c>
    </row>
    <row r="11" spans="2:7" ht="19.5" customHeight="1">
      <c r="B11" s="21" t="s">
        <v>587</v>
      </c>
      <c r="C11" s="476">
        <v>257</v>
      </c>
      <c r="D11" s="306">
        <v>261</v>
      </c>
      <c r="E11" s="85">
        <v>279</v>
      </c>
      <c r="F11" s="72">
        <v>287</v>
      </c>
      <c r="G11" s="72">
        <v>301</v>
      </c>
    </row>
    <row r="12" spans="2:7" ht="19.5" customHeight="1">
      <c r="B12" s="52" t="s">
        <v>586</v>
      </c>
      <c r="C12" s="480">
        <v>95</v>
      </c>
      <c r="D12" s="308">
        <v>93</v>
      </c>
      <c r="E12" s="111">
        <v>113</v>
      </c>
      <c r="F12" s="76">
        <v>123</v>
      </c>
      <c r="G12" s="76">
        <v>120</v>
      </c>
    </row>
    <row r="13" spans="2:7" ht="19.5" customHeight="1">
      <c r="B13" s="596" t="s">
        <v>53</v>
      </c>
      <c r="C13" s="513">
        <v>90</v>
      </c>
      <c r="D13" s="513">
        <v>73</v>
      </c>
      <c r="E13" s="513">
        <v>69</v>
      </c>
      <c r="F13" s="603">
        <v>67</v>
      </c>
      <c r="G13" s="603">
        <v>65</v>
      </c>
    </row>
    <row r="14" spans="2:7" ht="19.5" customHeight="1">
      <c r="B14" s="21" t="s">
        <v>585</v>
      </c>
      <c r="C14" s="476">
        <v>12</v>
      </c>
      <c r="D14" s="306">
        <v>13</v>
      </c>
      <c r="E14" s="85">
        <v>12</v>
      </c>
      <c r="F14" s="72">
        <v>11</v>
      </c>
      <c r="G14" s="72">
        <v>10</v>
      </c>
    </row>
    <row r="15" spans="2:7" ht="19.5" customHeight="1">
      <c r="B15" s="52" t="s">
        <v>357</v>
      </c>
      <c r="C15" s="480">
        <v>78</v>
      </c>
      <c r="D15" s="308">
        <v>60</v>
      </c>
      <c r="E15" s="111">
        <v>57</v>
      </c>
      <c r="F15" s="76">
        <v>56</v>
      </c>
      <c r="G15" s="76">
        <v>55</v>
      </c>
    </row>
    <row r="16" spans="2:7" ht="19.5" customHeight="1">
      <c r="B16" s="596" t="s">
        <v>584</v>
      </c>
      <c r="C16" s="513">
        <v>157</v>
      </c>
      <c r="D16" s="513">
        <v>166</v>
      </c>
      <c r="E16" s="513">
        <v>182</v>
      </c>
      <c r="F16" s="603">
        <v>188</v>
      </c>
      <c r="G16" s="603">
        <v>179</v>
      </c>
    </row>
    <row r="17" spans="2:7" ht="19.5" customHeight="1">
      <c r="B17" s="21" t="s">
        <v>583</v>
      </c>
      <c r="C17" s="476">
        <v>75</v>
      </c>
      <c r="D17" s="306">
        <v>78</v>
      </c>
      <c r="E17" s="85">
        <v>83</v>
      </c>
      <c r="F17" s="72">
        <v>86</v>
      </c>
      <c r="G17" s="72">
        <v>83</v>
      </c>
    </row>
    <row r="18" spans="2:7" ht="19.5" customHeight="1">
      <c r="B18" s="21" t="s">
        <v>582</v>
      </c>
      <c r="C18" s="476">
        <v>30</v>
      </c>
      <c r="D18" s="306">
        <v>28</v>
      </c>
      <c r="E18" s="85">
        <v>27</v>
      </c>
      <c r="F18" s="72">
        <v>25</v>
      </c>
      <c r="G18" s="72">
        <v>20</v>
      </c>
    </row>
    <row r="19" spans="2:7" ht="19.5" customHeight="1">
      <c r="B19" s="21" t="s">
        <v>560</v>
      </c>
      <c r="C19" s="476" t="s">
        <v>20</v>
      </c>
      <c r="D19" s="306" t="s">
        <v>20</v>
      </c>
      <c r="E19" s="85">
        <v>6</v>
      </c>
      <c r="F19" s="72">
        <v>11</v>
      </c>
      <c r="G19" s="72">
        <v>18</v>
      </c>
    </row>
    <row r="20" spans="2:7" ht="19.5" customHeight="1">
      <c r="B20" s="21" t="s">
        <v>581</v>
      </c>
      <c r="C20" s="476" t="s">
        <v>20</v>
      </c>
      <c r="D20" s="306">
        <v>12</v>
      </c>
      <c r="E20" s="85">
        <v>16</v>
      </c>
      <c r="F20" s="72">
        <v>12</v>
      </c>
      <c r="G20" s="72">
        <v>3</v>
      </c>
    </row>
    <row r="21" spans="2:7" ht="19.5" customHeight="1">
      <c r="B21" s="52" t="s">
        <v>559</v>
      </c>
      <c r="C21" s="480">
        <v>52</v>
      </c>
      <c r="D21" s="308">
        <v>48</v>
      </c>
      <c r="E21" s="111">
        <v>50</v>
      </c>
      <c r="F21" s="76">
        <v>54</v>
      </c>
      <c r="G21" s="76">
        <v>55</v>
      </c>
    </row>
    <row r="22" spans="2:7" ht="19.5" customHeight="1">
      <c r="B22" s="596" t="s">
        <v>580</v>
      </c>
      <c r="C22" s="513">
        <v>238</v>
      </c>
      <c r="D22" s="513">
        <v>235</v>
      </c>
      <c r="E22" s="513">
        <v>221</v>
      </c>
      <c r="F22" s="603">
        <v>231</v>
      </c>
      <c r="G22" s="603">
        <v>248</v>
      </c>
    </row>
    <row r="23" spans="2:7" ht="19.5" customHeight="1">
      <c r="B23" s="21" t="s">
        <v>579</v>
      </c>
      <c r="C23" s="476">
        <v>4</v>
      </c>
      <c r="D23" s="306">
        <v>4</v>
      </c>
      <c r="E23" s="85">
        <v>5</v>
      </c>
      <c r="F23" s="72">
        <v>4</v>
      </c>
      <c r="G23" s="72">
        <v>1</v>
      </c>
    </row>
    <row r="24" spans="2:7" ht="19.5" customHeight="1">
      <c r="B24" s="21" t="s">
        <v>578</v>
      </c>
      <c r="C24" s="476">
        <v>15</v>
      </c>
      <c r="D24" s="306">
        <v>13</v>
      </c>
      <c r="E24" s="85">
        <v>12</v>
      </c>
      <c r="F24" s="72">
        <v>13</v>
      </c>
      <c r="G24" s="72">
        <v>14</v>
      </c>
    </row>
    <row r="25" spans="2:7" ht="19.5" customHeight="1">
      <c r="B25" s="818" t="s">
        <v>577</v>
      </c>
      <c r="C25" s="476" t="s">
        <v>566</v>
      </c>
      <c r="D25" s="306">
        <v>8</v>
      </c>
      <c r="E25" s="85">
        <v>1</v>
      </c>
      <c r="F25" s="72" t="s">
        <v>20</v>
      </c>
      <c r="G25" s="72" t="s">
        <v>20</v>
      </c>
    </row>
    <row r="26" spans="2:7" ht="19.5" customHeight="1">
      <c r="B26" s="21" t="s">
        <v>576</v>
      </c>
      <c r="C26" s="476">
        <v>130</v>
      </c>
      <c r="D26" s="306">
        <v>131</v>
      </c>
      <c r="E26" s="85">
        <v>132</v>
      </c>
      <c r="F26" s="72">
        <v>158</v>
      </c>
      <c r="G26" s="72">
        <v>178</v>
      </c>
    </row>
    <row r="27" spans="2:7" ht="19.5" customHeight="1">
      <c r="B27" s="21" t="s">
        <v>575</v>
      </c>
      <c r="C27" s="476">
        <v>17</v>
      </c>
      <c r="D27" s="306">
        <v>16</v>
      </c>
      <c r="E27" s="85">
        <v>16</v>
      </c>
      <c r="F27" s="72">
        <v>15</v>
      </c>
      <c r="G27" s="72">
        <v>14</v>
      </c>
    </row>
    <row r="28" spans="2:7" ht="19.5" customHeight="1">
      <c r="B28" s="52" t="s">
        <v>574</v>
      </c>
      <c r="C28" s="480">
        <v>60</v>
      </c>
      <c r="D28" s="308">
        <v>63</v>
      </c>
      <c r="E28" s="111">
        <v>55</v>
      </c>
      <c r="F28" s="76">
        <v>41</v>
      </c>
      <c r="G28" s="76">
        <v>41</v>
      </c>
    </row>
    <row r="29" spans="2:7" ht="19.5" customHeight="1">
      <c r="B29" s="596" t="s">
        <v>573</v>
      </c>
      <c r="C29" s="513">
        <v>249</v>
      </c>
      <c r="D29" s="513">
        <v>227</v>
      </c>
      <c r="E29" s="513">
        <v>195</v>
      </c>
      <c r="F29" s="603">
        <v>119</v>
      </c>
      <c r="G29" s="603">
        <v>23</v>
      </c>
    </row>
    <row r="30" spans="2:7" ht="19.5" customHeight="1">
      <c r="B30" s="21" t="s">
        <v>572</v>
      </c>
      <c r="C30" s="476">
        <v>14</v>
      </c>
      <c r="D30" s="306">
        <v>20</v>
      </c>
      <c r="E30" s="85">
        <v>16</v>
      </c>
      <c r="F30" s="72">
        <v>14</v>
      </c>
      <c r="G30" s="72">
        <v>13</v>
      </c>
    </row>
    <row r="31" spans="2:7" ht="19.5" customHeight="1">
      <c r="B31" s="52" t="s">
        <v>554</v>
      </c>
      <c r="C31" s="480">
        <v>235</v>
      </c>
      <c r="D31" s="308">
        <v>207</v>
      </c>
      <c r="E31" s="111">
        <v>179</v>
      </c>
      <c r="F31" s="76">
        <v>105</v>
      </c>
      <c r="G31" s="76">
        <v>10</v>
      </c>
    </row>
    <row r="32" spans="2:7" ht="19.5" customHeight="1">
      <c r="B32" s="596" t="s">
        <v>373</v>
      </c>
      <c r="C32" s="513">
        <v>364</v>
      </c>
      <c r="D32" s="513">
        <v>392</v>
      </c>
      <c r="E32" s="513">
        <v>427</v>
      </c>
      <c r="F32" s="603">
        <v>512</v>
      </c>
      <c r="G32" s="603">
        <v>580</v>
      </c>
    </row>
    <row r="33" spans="2:7" ht="19.5" customHeight="1">
      <c r="B33" s="21" t="s">
        <v>51</v>
      </c>
      <c r="C33" s="476">
        <v>2</v>
      </c>
      <c r="D33" s="306">
        <v>9</v>
      </c>
      <c r="E33" s="85">
        <v>13</v>
      </c>
      <c r="F33" s="72">
        <v>18</v>
      </c>
      <c r="G33" s="72">
        <v>21</v>
      </c>
    </row>
    <row r="34" spans="2:7" ht="19.5" customHeight="1">
      <c r="B34" s="21" t="s">
        <v>571</v>
      </c>
      <c r="C34" s="476">
        <v>31</v>
      </c>
      <c r="D34" s="306">
        <v>35</v>
      </c>
      <c r="E34" s="85">
        <v>33</v>
      </c>
      <c r="F34" s="72">
        <v>38</v>
      </c>
      <c r="G34" s="72">
        <v>42</v>
      </c>
    </row>
    <row r="35" spans="2:7" ht="19.5" customHeight="1">
      <c r="B35" s="21" t="s">
        <v>570</v>
      </c>
      <c r="C35" s="476">
        <v>242</v>
      </c>
      <c r="D35" s="306">
        <v>243</v>
      </c>
      <c r="E35" s="85">
        <v>275</v>
      </c>
      <c r="F35" s="72">
        <v>287</v>
      </c>
      <c r="G35" s="72">
        <v>310</v>
      </c>
    </row>
    <row r="36" spans="2:7" ht="19.5" customHeight="1">
      <c r="B36" s="52" t="s">
        <v>372</v>
      </c>
      <c r="C36" s="480">
        <v>89</v>
      </c>
      <c r="D36" s="308">
        <v>105</v>
      </c>
      <c r="E36" s="111">
        <v>106</v>
      </c>
      <c r="F36" s="76">
        <v>169</v>
      </c>
      <c r="G36" s="76">
        <v>207</v>
      </c>
    </row>
    <row r="37" spans="2:7" ht="19.5" customHeight="1">
      <c r="B37" s="596" t="s">
        <v>353</v>
      </c>
      <c r="C37" s="513">
        <v>391</v>
      </c>
      <c r="D37" s="513">
        <v>536</v>
      </c>
      <c r="E37" s="513">
        <v>493</v>
      </c>
      <c r="F37" s="603">
        <v>570</v>
      </c>
      <c r="G37" s="603">
        <v>527</v>
      </c>
    </row>
    <row r="38" spans="2:7" ht="19.5" customHeight="1">
      <c r="B38" s="21" t="s">
        <v>569</v>
      </c>
      <c r="C38" s="819">
        <v>127</v>
      </c>
      <c r="D38" s="306">
        <v>260</v>
      </c>
      <c r="E38" s="85">
        <v>246</v>
      </c>
      <c r="F38" s="72">
        <v>240</v>
      </c>
      <c r="G38" s="72">
        <v>222</v>
      </c>
    </row>
    <row r="39" spans="2:7" ht="19.5" customHeight="1">
      <c r="B39" s="21" t="s">
        <v>568</v>
      </c>
      <c r="C39" s="433" t="s">
        <v>20</v>
      </c>
      <c r="D39" s="306" t="s">
        <v>20</v>
      </c>
      <c r="E39" s="85" t="s">
        <v>20</v>
      </c>
      <c r="F39" s="72" t="s">
        <v>20</v>
      </c>
      <c r="G39" s="72">
        <v>2</v>
      </c>
    </row>
    <row r="40" spans="2:7" ht="19.5" customHeight="1">
      <c r="B40" s="818" t="s">
        <v>567</v>
      </c>
      <c r="C40" s="433" t="s">
        <v>566</v>
      </c>
      <c r="D40" s="306">
        <v>7</v>
      </c>
      <c r="E40" s="85">
        <v>6</v>
      </c>
      <c r="F40" s="72" t="s">
        <v>20</v>
      </c>
      <c r="G40" s="72" t="s">
        <v>20</v>
      </c>
    </row>
    <row r="41" spans="2:7" ht="19.5" customHeight="1">
      <c r="B41" s="21" t="s">
        <v>557</v>
      </c>
      <c r="C41" s="433">
        <v>36</v>
      </c>
      <c r="D41" s="306">
        <v>37</v>
      </c>
      <c r="E41" s="85">
        <v>37</v>
      </c>
      <c r="F41" s="72">
        <v>36</v>
      </c>
      <c r="G41" s="72">
        <v>34</v>
      </c>
    </row>
    <row r="42" spans="2:7" ht="19.5" customHeight="1">
      <c r="B42" s="21" t="s">
        <v>556</v>
      </c>
      <c r="C42" s="433">
        <v>132</v>
      </c>
      <c r="D42" s="306">
        <v>137</v>
      </c>
      <c r="E42" s="85">
        <v>139</v>
      </c>
      <c r="F42" s="72">
        <v>155</v>
      </c>
      <c r="G42" s="72">
        <v>164</v>
      </c>
    </row>
    <row r="43" spans="2:7" ht="19.5" customHeight="1">
      <c r="B43" s="21" t="s">
        <v>565</v>
      </c>
      <c r="C43" s="433" t="s">
        <v>20</v>
      </c>
      <c r="D43" s="306" t="s">
        <v>20</v>
      </c>
      <c r="E43" s="85" t="s">
        <v>20</v>
      </c>
      <c r="F43" s="72">
        <v>53</v>
      </c>
      <c r="G43" s="72">
        <v>39</v>
      </c>
    </row>
    <row r="44" spans="2:7" ht="19.5" customHeight="1">
      <c r="B44" s="52" t="s">
        <v>555</v>
      </c>
      <c r="C44" s="434">
        <v>84</v>
      </c>
      <c r="D44" s="308">
        <v>95</v>
      </c>
      <c r="E44" s="111">
        <v>65</v>
      </c>
      <c r="F44" s="76">
        <v>86</v>
      </c>
      <c r="G44" s="76">
        <v>66</v>
      </c>
    </row>
    <row r="45" spans="2:7" ht="19.5" customHeight="1">
      <c r="B45" s="817" t="s">
        <v>564</v>
      </c>
      <c r="C45" s="757">
        <v>2146</v>
      </c>
      <c r="D45" s="757">
        <v>2299</v>
      </c>
      <c r="E45" s="757">
        <v>2300</v>
      </c>
      <c r="F45" s="756">
        <v>2346</v>
      </c>
      <c r="G45" s="756">
        <v>2378</v>
      </c>
    </row>
    <row r="46" spans="2:7" ht="19.5" customHeight="1">
      <c r="B46" s="816" t="s">
        <v>563</v>
      </c>
      <c r="C46" s="815">
        <v>571</v>
      </c>
      <c r="D46" s="814">
        <v>687</v>
      </c>
      <c r="E46" s="813">
        <v>611</v>
      </c>
      <c r="F46" s="812">
        <v>571</v>
      </c>
      <c r="G46" s="812">
        <v>444</v>
      </c>
    </row>
    <row r="47" spans="2:7" ht="19.5" customHeight="1">
      <c r="B47" s="21" t="s">
        <v>562</v>
      </c>
      <c r="C47" s="433" t="s">
        <v>20</v>
      </c>
      <c r="D47" s="306" t="s">
        <v>20</v>
      </c>
      <c r="E47" s="85" t="s">
        <v>20</v>
      </c>
      <c r="F47" s="72">
        <v>10</v>
      </c>
      <c r="G47" s="72">
        <v>20</v>
      </c>
    </row>
    <row r="48" spans="2:7" ht="19.5" customHeight="1">
      <c r="B48" s="21" t="s">
        <v>561</v>
      </c>
      <c r="C48" s="433">
        <v>2</v>
      </c>
      <c r="D48" s="306">
        <v>3</v>
      </c>
      <c r="E48" s="85" t="s">
        <v>20</v>
      </c>
      <c r="F48" s="72" t="s">
        <v>20</v>
      </c>
      <c r="G48" s="72" t="s">
        <v>20</v>
      </c>
    </row>
    <row r="49" spans="2:7" ht="19.5" customHeight="1">
      <c r="B49" s="21" t="s">
        <v>560</v>
      </c>
      <c r="C49" s="433" t="s">
        <v>20</v>
      </c>
      <c r="D49" s="306" t="s">
        <v>20</v>
      </c>
      <c r="E49" s="85" t="s">
        <v>20</v>
      </c>
      <c r="F49" s="72">
        <v>4</v>
      </c>
      <c r="G49" s="72">
        <v>7</v>
      </c>
    </row>
    <row r="50" spans="2:7" ht="19.5" customHeight="1">
      <c r="B50" s="21" t="s">
        <v>559</v>
      </c>
      <c r="C50" s="433">
        <v>38</v>
      </c>
      <c r="D50" s="306">
        <v>37</v>
      </c>
      <c r="E50" s="85">
        <v>40</v>
      </c>
      <c r="F50" s="72">
        <v>45</v>
      </c>
      <c r="G50" s="72">
        <v>46</v>
      </c>
    </row>
    <row r="51" spans="2:7" ht="19.5" customHeight="1">
      <c r="B51" s="21" t="s">
        <v>558</v>
      </c>
      <c r="C51" s="433">
        <v>118</v>
      </c>
      <c r="D51" s="306">
        <v>253</v>
      </c>
      <c r="E51" s="85">
        <v>237</v>
      </c>
      <c r="F51" s="72">
        <v>231</v>
      </c>
      <c r="G51" s="72">
        <v>212</v>
      </c>
    </row>
    <row r="52" spans="2:7" ht="19.5" customHeight="1">
      <c r="B52" s="21" t="s">
        <v>557</v>
      </c>
      <c r="C52" s="433">
        <v>34</v>
      </c>
      <c r="D52" s="306">
        <v>35</v>
      </c>
      <c r="E52" s="85">
        <v>34</v>
      </c>
      <c r="F52" s="72">
        <v>34</v>
      </c>
      <c r="G52" s="72">
        <v>32</v>
      </c>
    </row>
    <row r="53" spans="2:7" ht="19.5" customHeight="1">
      <c r="B53" s="21" t="s">
        <v>556</v>
      </c>
      <c r="C53" s="433">
        <v>77</v>
      </c>
      <c r="D53" s="306">
        <v>78</v>
      </c>
      <c r="E53" s="85">
        <v>74</v>
      </c>
      <c r="F53" s="72">
        <v>78</v>
      </c>
      <c r="G53" s="72">
        <v>75</v>
      </c>
    </row>
    <row r="54" spans="2:7" ht="19.5" customHeight="1">
      <c r="B54" s="21" t="s">
        <v>555</v>
      </c>
      <c r="C54" s="433">
        <v>75</v>
      </c>
      <c r="D54" s="306">
        <v>84</v>
      </c>
      <c r="E54" s="85">
        <v>55</v>
      </c>
      <c r="F54" s="72">
        <v>74</v>
      </c>
      <c r="G54" s="72">
        <v>52</v>
      </c>
    </row>
    <row r="55" spans="2:7" ht="19.5" customHeight="1">
      <c r="B55" s="811" t="s">
        <v>554</v>
      </c>
      <c r="C55" s="746" t="s">
        <v>553</v>
      </c>
      <c r="D55" s="810">
        <v>197</v>
      </c>
      <c r="E55" s="744">
        <v>171</v>
      </c>
      <c r="F55" s="809">
        <v>95</v>
      </c>
      <c r="G55" s="809" t="s">
        <v>20</v>
      </c>
    </row>
    <row r="57" spans="2:8" ht="19.5" customHeight="1">
      <c r="B57" s="1250" t="s">
        <v>552</v>
      </c>
      <c r="C57" s="1250"/>
      <c r="D57" s="1250"/>
      <c r="E57" s="1250"/>
      <c r="F57" s="1250"/>
      <c r="G57" s="1250"/>
      <c r="H57" s="1250"/>
    </row>
    <row r="58" spans="2:8" ht="19.5" customHeight="1">
      <c r="B58" s="1250" t="s">
        <v>551</v>
      </c>
      <c r="C58" s="1250"/>
      <c r="D58" s="1250"/>
      <c r="E58" s="1250"/>
      <c r="F58" s="1250"/>
      <c r="G58" s="1250"/>
      <c r="H58" s="1250"/>
    </row>
    <row r="60" spans="2:3" ht="19.5" customHeight="1">
      <c r="B60" s="558"/>
      <c r="C60" s="558"/>
    </row>
  </sheetData>
  <sheetProtection/>
  <mergeCells count="3">
    <mergeCell ref="B2:H2"/>
    <mergeCell ref="B57:H57"/>
    <mergeCell ref="B58:H58"/>
  </mergeCells>
  <printOptions/>
  <pageMargins left="0.7480314960629921" right="0.7480314960629921" top="0.984251968503937" bottom="0.984251968503937" header="0.5118110236220472" footer="0.5118110236220472"/>
  <pageSetup fitToHeight="1" fitToWidth="1" orientation="portrait" paperSize="9" scale="62"/>
  <drawing r:id="rId1"/>
</worksheet>
</file>

<file path=xl/worksheets/sheet38.xml><?xml version="1.0" encoding="utf-8"?>
<worksheet xmlns="http://schemas.openxmlformats.org/spreadsheetml/2006/main" xmlns:r="http://schemas.openxmlformats.org/officeDocument/2006/relationships">
  <sheetPr>
    <tabColor rgb="FF542C73"/>
    <pageSetUpPr fitToPage="1"/>
  </sheetPr>
  <dimension ref="B2:H52"/>
  <sheetViews>
    <sheetView showGridLines="0" zoomScale="120" zoomScaleNormal="120" zoomScalePageLayoutView="120" workbookViewId="0" topLeftCell="A1">
      <selection activeCell="A3" sqref="A3"/>
    </sheetView>
  </sheetViews>
  <sheetFormatPr defaultColWidth="10.875" defaultRowHeight="19.5" customHeight="1"/>
  <cols>
    <col min="1" max="1" width="5.50390625" style="561" customWidth="1"/>
    <col min="2" max="2" width="39.375" style="561" customWidth="1"/>
    <col min="3" max="3" width="10.875" style="561" customWidth="1"/>
    <col min="4" max="4" width="10.875" style="103" customWidth="1"/>
    <col min="5" max="16384" width="10.875" style="561" customWidth="1"/>
  </cols>
  <sheetData>
    <row r="2" spans="2:8" ht="19.5" customHeight="1">
      <c r="B2" s="1247" t="str">
        <f>UPPER("Liquids production")</f>
        <v>LIQUIDS PRODUCTION</v>
      </c>
      <c r="C2" s="1247"/>
      <c r="D2" s="1247"/>
      <c r="E2" s="1247"/>
      <c r="F2" s="1247"/>
      <c r="G2" s="1247"/>
      <c r="H2" s="1247"/>
    </row>
    <row r="4" spans="2:7" ht="19.5" customHeight="1">
      <c r="B4" s="755" t="s">
        <v>596</v>
      </c>
      <c r="C4" s="827">
        <v>2014</v>
      </c>
      <c r="D4" s="826">
        <v>2013</v>
      </c>
      <c r="E4" s="825">
        <v>2012</v>
      </c>
      <c r="F4" s="752">
        <v>2011</v>
      </c>
      <c r="G4" s="752">
        <v>2010</v>
      </c>
    </row>
    <row r="5" spans="2:7" ht="19.5" customHeight="1">
      <c r="B5" s="136" t="s">
        <v>54</v>
      </c>
      <c r="C5" s="821">
        <v>522</v>
      </c>
      <c r="D5" s="821">
        <v>531</v>
      </c>
      <c r="E5" s="821">
        <v>574</v>
      </c>
      <c r="F5" s="820">
        <v>517</v>
      </c>
      <c r="G5" s="820">
        <v>616</v>
      </c>
    </row>
    <row r="6" spans="2:7" ht="19.5" customHeight="1">
      <c r="B6" s="818" t="s">
        <v>562</v>
      </c>
      <c r="C6" s="433">
        <v>5</v>
      </c>
      <c r="D6" s="306">
        <v>5</v>
      </c>
      <c r="E6" s="85">
        <v>6</v>
      </c>
      <c r="F6" s="72">
        <v>16</v>
      </c>
      <c r="G6" s="72">
        <v>25</v>
      </c>
    </row>
    <row r="7" spans="2:7" ht="19.5" customHeight="1">
      <c r="B7" s="818" t="s">
        <v>561</v>
      </c>
      <c r="C7" s="433">
        <v>191</v>
      </c>
      <c r="D7" s="306">
        <v>175</v>
      </c>
      <c r="E7" s="85">
        <v>172</v>
      </c>
      <c r="F7" s="72">
        <v>128</v>
      </c>
      <c r="G7" s="72">
        <v>157</v>
      </c>
    </row>
    <row r="8" spans="2:7" ht="19.5" customHeight="1">
      <c r="B8" s="818" t="s">
        <v>590</v>
      </c>
      <c r="C8" s="433" t="s">
        <v>20</v>
      </c>
      <c r="D8" s="306" t="s">
        <v>20</v>
      </c>
      <c r="E8" s="85" t="s">
        <v>20</v>
      </c>
      <c r="F8" s="72">
        <v>2</v>
      </c>
      <c r="G8" s="72">
        <v>9</v>
      </c>
    </row>
    <row r="9" spans="2:7" ht="19.5" customHeight="1">
      <c r="B9" s="818" t="s">
        <v>589</v>
      </c>
      <c r="C9" s="433">
        <v>55</v>
      </c>
      <c r="D9" s="306">
        <v>55</v>
      </c>
      <c r="E9" s="85">
        <v>54</v>
      </c>
      <c r="F9" s="72">
        <v>55</v>
      </c>
      <c r="G9" s="72">
        <v>63</v>
      </c>
    </row>
    <row r="10" spans="2:7" ht="19.5" customHeight="1">
      <c r="B10" s="818" t="s">
        <v>588</v>
      </c>
      <c r="C10" s="433">
        <v>27</v>
      </c>
      <c r="D10" s="306">
        <v>50</v>
      </c>
      <c r="E10" s="85">
        <v>62</v>
      </c>
      <c r="F10" s="72">
        <v>20</v>
      </c>
      <c r="G10" s="72">
        <v>55</v>
      </c>
    </row>
    <row r="11" spans="2:7" ht="19.5" customHeight="1">
      <c r="B11" s="818" t="s">
        <v>587</v>
      </c>
      <c r="C11" s="433">
        <v>156</v>
      </c>
      <c r="D11" s="306">
        <v>158</v>
      </c>
      <c r="E11" s="85">
        <v>173</v>
      </c>
      <c r="F11" s="72">
        <v>179</v>
      </c>
      <c r="G11" s="72">
        <v>192</v>
      </c>
    </row>
    <row r="12" spans="2:7" ht="19.5" customHeight="1">
      <c r="B12" s="824" t="s">
        <v>595</v>
      </c>
      <c r="C12" s="434">
        <v>88</v>
      </c>
      <c r="D12" s="308">
        <v>88</v>
      </c>
      <c r="E12" s="111">
        <v>107</v>
      </c>
      <c r="F12" s="76">
        <v>117</v>
      </c>
      <c r="G12" s="76">
        <v>115</v>
      </c>
    </row>
    <row r="13" spans="2:7" ht="19.5" customHeight="1">
      <c r="B13" s="254" t="s">
        <v>53</v>
      </c>
      <c r="C13" s="821">
        <v>39</v>
      </c>
      <c r="D13" s="513">
        <v>28</v>
      </c>
      <c r="E13" s="513">
        <v>25</v>
      </c>
      <c r="F13" s="603">
        <v>27</v>
      </c>
      <c r="G13" s="603">
        <v>30</v>
      </c>
    </row>
    <row r="14" spans="2:7" ht="19.5" customHeight="1">
      <c r="B14" s="818" t="s">
        <v>594</v>
      </c>
      <c r="C14" s="433">
        <v>12</v>
      </c>
      <c r="D14" s="306">
        <v>13</v>
      </c>
      <c r="E14" s="85">
        <v>12</v>
      </c>
      <c r="F14" s="72">
        <v>11</v>
      </c>
      <c r="G14" s="72">
        <v>10</v>
      </c>
    </row>
    <row r="15" spans="2:7" ht="19.5" customHeight="1">
      <c r="B15" s="824" t="s">
        <v>357</v>
      </c>
      <c r="C15" s="434">
        <v>27</v>
      </c>
      <c r="D15" s="308">
        <v>15</v>
      </c>
      <c r="E15" s="111">
        <v>13</v>
      </c>
      <c r="F15" s="76">
        <v>16</v>
      </c>
      <c r="G15" s="76">
        <v>20</v>
      </c>
    </row>
    <row r="16" spans="2:7" ht="19.5" customHeight="1">
      <c r="B16" s="254" t="s">
        <v>584</v>
      </c>
      <c r="C16" s="821">
        <v>50</v>
      </c>
      <c r="D16" s="513">
        <v>54</v>
      </c>
      <c r="E16" s="513">
        <v>59</v>
      </c>
      <c r="F16" s="603">
        <v>71</v>
      </c>
      <c r="G16" s="603">
        <v>76</v>
      </c>
    </row>
    <row r="17" spans="2:7" ht="19.5" customHeight="1">
      <c r="B17" s="818" t="s">
        <v>583</v>
      </c>
      <c r="C17" s="433">
        <v>9</v>
      </c>
      <c r="D17" s="306">
        <v>13</v>
      </c>
      <c r="E17" s="85">
        <v>12</v>
      </c>
      <c r="F17" s="72">
        <v>14</v>
      </c>
      <c r="G17" s="72">
        <v>14</v>
      </c>
    </row>
    <row r="18" spans="2:7" ht="19.5" customHeight="1">
      <c r="B18" s="818" t="s">
        <v>582</v>
      </c>
      <c r="C18" s="433">
        <v>4</v>
      </c>
      <c r="D18" s="306">
        <v>4</v>
      </c>
      <c r="E18" s="85">
        <v>3</v>
      </c>
      <c r="F18" s="72">
        <v>3</v>
      </c>
      <c r="G18" s="72">
        <v>3</v>
      </c>
    </row>
    <row r="19" spans="2:7" ht="19.5" customHeight="1">
      <c r="B19" s="818" t="s">
        <v>560</v>
      </c>
      <c r="C19" s="433" t="s">
        <v>20</v>
      </c>
      <c r="D19" s="306" t="s">
        <v>20</v>
      </c>
      <c r="E19" s="85">
        <v>1</v>
      </c>
      <c r="F19" s="72">
        <v>5</v>
      </c>
      <c r="G19" s="72">
        <v>11</v>
      </c>
    </row>
    <row r="20" spans="2:7" ht="19.5" customHeight="1">
      <c r="B20" s="818" t="s">
        <v>581</v>
      </c>
      <c r="C20" s="433" t="s">
        <v>20</v>
      </c>
      <c r="D20" s="306">
        <v>2</v>
      </c>
      <c r="E20" s="85">
        <v>4</v>
      </c>
      <c r="F20" s="72">
        <v>4</v>
      </c>
      <c r="G20" s="72">
        <v>3</v>
      </c>
    </row>
    <row r="21" spans="2:7" ht="19.5" customHeight="1">
      <c r="B21" s="824" t="s">
        <v>559</v>
      </c>
      <c r="C21" s="434">
        <v>37</v>
      </c>
      <c r="D21" s="308">
        <v>35</v>
      </c>
      <c r="E21" s="111">
        <v>39</v>
      </c>
      <c r="F21" s="76">
        <v>45</v>
      </c>
      <c r="G21" s="76">
        <v>45</v>
      </c>
    </row>
    <row r="22" spans="2:7" ht="19.5" customHeight="1">
      <c r="B22" s="254" t="s">
        <v>580</v>
      </c>
      <c r="C22" s="821">
        <v>30</v>
      </c>
      <c r="D22" s="513">
        <v>30</v>
      </c>
      <c r="E22" s="513">
        <v>27</v>
      </c>
      <c r="F22" s="603">
        <v>27</v>
      </c>
      <c r="G22" s="603">
        <v>28</v>
      </c>
    </row>
    <row r="23" spans="2:7" ht="19.5" customHeight="1">
      <c r="B23" s="818" t="s">
        <v>578</v>
      </c>
      <c r="C23" s="433">
        <v>2</v>
      </c>
      <c r="D23" s="306">
        <v>2</v>
      </c>
      <c r="E23" s="85">
        <v>2</v>
      </c>
      <c r="F23" s="72">
        <v>2</v>
      </c>
      <c r="G23" s="72">
        <v>2</v>
      </c>
    </row>
    <row r="24" spans="2:7" ht="19.5" customHeight="1">
      <c r="B24" s="818" t="s">
        <v>576</v>
      </c>
      <c r="C24" s="433">
        <v>18</v>
      </c>
      <c r="D24" s="306">
        <v>17</v>
      </c>
      <c r="E24" s="85">
        <v>16</v>
      </c>
      <c r="F24" s="72">
        <v>18</v>
      </c>
      <c r="G24" s="72">
        <v>19</v>
      </c>
    </row>
    <row r="25" spans="2:7" ht="19.5" customHeight="1">
      <c r="B25" s="824" t="s">
        <v>574</v>
      </c>
      <c r="C25" s="434">
        <v>10</v>
      </c>
      <c r="D25" s="308">
        <v>11</v>
      </c>
      <c r="E25" s="111">
        <v>9</v>
      </c>
      <c r="F25" s="76">
        <v>7</v>
      </c>
      <c r="G25" s="76">
        <v>7</v>
      </c>
    </row>
    <row r="26" spans="2:7" ht="19.5" customHeight="1">
      <c r="B26" s="254" t="s">
        <v>573</v>
      </c>
      <c r="C26" s="821">
        <v>36</v>
      </c>
      <c r="D26" s="513">
        <v>32</v>
      </c>
      <c r="E26" s="513">
        <v>27</v>
      </c>
      <c r="F26" s="603">
        <v>22</v>
      </c>
      <c r="G26" s="603">
        <v>13</v>
      </c>
    </row>
    <row r="27" spans="2:7" ht="19.5" customHeight="1">
      <c r="B27" s="818" t="s">
        <v>572</v>
      </c>
      <c r="C27" s="433">
        <v>3</v>
      </c>
      <c r="D27" s="306">
        <v>5</v>
      </c>
      <c r="E27" s="85">
        <v>4</v>
      </c>
      <c r="F27" s="72">
        <v>4</v>
      </c>
      <c r="G27" s="72">
        <v>3</v>
      </c>
    </row>
    <row r="28" spans="2:7" ht="19.5" customHeight="1">
      <c r="B28" s="824" t="s">
        <v>554</v>
      </c>
      <c r="C28" s="434">
        <v>33</v>
      </c>
      <c r="D28" s="308">
        <v>27</v>
      </c>
      <c r="E28" s="111">
        <v>23</v>
      </c>
      <c r="F28" s="76">
        <v>18</v>
      </c>
      <c r="G28" s="76">
        <v>10</v>
      </c>
    </row>
    <row r="29" spans="2:7" ht="19.5" customHeight="1">
      <c r="B29" s="254" t="s">
        <v>373</v>
      </c>
      <c r="C29" s="821">
        <v>165</v>
      </c>
      <c r="D29" s="513">
        <v>168</v>
      </c>
      <c r="E29" s="513">
        <v>197</v>
      </c>
      <c r="F29" s="603">
        <v>245</v>
      </c>
      <c r="G29" s="603">
        <v>269</v>
      </c>
    </row>
    <row r="30" spans="2:7" ht="19.5" customHeight="1">
      <c r="B30" s="818" t="s">
        <v>51</v>
      </c>
      <c r="C30" s="433" t="s">
        <v>20</v>
      </c>
      <c r="D30" s="306">
        <v>1</v>
      </c>
      <c r="E30" s="85">
        <v>2</v>
      </c>
      <c r="F30" s="72">
        <v>5</v>
      </c>
      <c r="G30" s="72">
        <v>5</v>
      </c>
    </row>
    <row r="31" spans="2:7" ht="19.5" customHeight="1">
      <c r="B31" s="818" t="s">
        <v>571</v>
      </c>
      <c r="C31" s="433">
        <v>1</v>
      </c>
      <c r="D31" s="306">
        <v>1</v>
      </c>
      <c r="E31" s="85">
        <v>1</v>
      </c>
      <c r="F31" s="72">
        <v>1</v>
      </c>
      <c r="G31" s="72">
        <v>1</v>
      </c>
    </row>
    <row r="32" spans="2:7" ht="19.5" customHeight="1">
      <c r="B32" s="818" t="s">
        <v>570</v>
      </c>
      <c r="C32" s="433">
        <v>135</v>
      </c>
      <c r="D32" s="306">
        <v>136</v>
      </c>
      <c r="E32" s="85">
        <v>159</v>
      </c>
      <c r="F32" s="72">
        <v>172</v>
      </c>
      <c r="G32" s="72">
        <v>183</v>
      </c>
    </row>
    <row r="33" spans="2:7" ht="19.5" customHeight="1">
      <c r="B33" s="824" t="s">
        <v>372</v>
      </c>
      <c r="C33" s="434">
        <v>29</v>
      </c>
      <c r="D33" s="308">
        <v>30</v>
      </c>
      <c r="E33" s="111">
        <v>35</v>
      </c>
      <c r="F33" s="76">
        <v>67</v>
      </c>
      <c r="G33" s="76">
        <v>80</v>
      </c>
    </row>
    <row r="34" spans="2:7" ht="19.5" customHeight="1">
      <c r="B34" s="254" t="s">
        <v>353</v>
      </c>
      <c r="C34" s="821">
        <v>192</v>
      </c>
      <c r="D34" s="513">
        <v>324</v>
      </c>
      <c r="E34" s="513">
        <v>311</v>
      </c>
      <c r="F34" s="603">
        <v>317</v>
      </c>
      <c r="G34" s="603">
        <v>308</v>
      </c>
    </row>
    <row r="35" spans="2:7" ht="19.5" customHeight="1">
      <c r="B35" s="818" t="s">
        <v>558</v>
      </c>
      <c r="C35" s="433">
        <v>115</v>
      </c>
      <c r="D35" s="306">
        <v>247</v>
      </c>
      <c r="E35" s="85">
        <v>233</v>
      </c>
      <c r="F35" s="72">
        <v>226</v>
      </c>
      <c r="G35" s="72">
        <v>207</v>
      </c>
    </row>
    <row r="36" spans="2:7" ht="19.5" customHeight="1">
      <c r="B36" s="818" t="s">
        <v>568</v>
      </c>
      <c r="C36" s="433" t="s">
        <v>20</v>
      </c>
      <c r="D36" s="306" t="s">
        <v>20</v>
      </c>
      <c r="E36" s="85" t="s">
        <v>20</v>
      </c>
      <c r="F36" s="72" t="s">
        <v>20</v>
      </c>
      <c r="G36" s="72">
        <v>2</v>
      </c>
    </row>
    <row r="37" spans="2:7" ht="19.5" customHeight="1">
      <c r="B37" s="818" t="s">
        <v>567</v>
      </c>
      <c r="C37" s="433">
        <v>12</v>
      </c>
      <c r="D37" s="306">
        <v>7</v>
      </c>
      <c r="E37" s="85">
        <v>6</v>
      </c>
      <c r="F37" s="72" t="s">
        <v>20</v>
      </c>
      <c r="G37" s="72" t="s">
        <v>20</v>
      </c>
    </row>
    <row r="38" spans="2:7" ht="19.5" customHeight="1">
      <c r="B38" s="818" t="s">
        <v>557</v>
      </c>
      <c r="C38" s="433">
        <v>24</v>
      </c>
      <c r="D38" s="306">
        <v>24</v>
      </c>
      <c r="E38" s="85">
        <v>24</v>
      </c>
      <c r="F38" s="72">
        <v>24</v>
      </c>
      <c r="G38" s="72">
        <v>23</v>
      </c>
    </row>
    <row r="39" spans="2:7" ht="19.5" customHeight="1">
      <c r="B39" s="818" t="s">
        <v>556</v>
      </c>
      <c r="C39" s="433">
        <v>32</v>
      </c>
      <c r="D39" s="306">
        <v>36</v>
      </c>
      <c r="E39" s="85">
        <v>38</v>
      </c>
      <c r="F39" s="72">
        <v>44</v>
      </c>
      <c r="G39" s="72">
        <v>49</v>
      </c>
    </row>
    <row r="40" spans="2:7" ht="19.5" customHeight="1">
      <c r="B40" s="818" t="s">
        <v>565</v>
      </c>
      <c r="C40" s="433" t="s">
        <v>20</v>
      </c>
      <c r="D40" s="306" t="s">
        <v>20</v>
      </c>
      <c r="E40" s="85" t="s">
        <v>20</v>
      </c>
      <c r="F40" s="72">
        <v>11</v>
      </c>
      <c r="G40" s="72">
        <v>14</v>
      </c>
    </row>
    <row r="41" spans="2:7" ht="19.5" customHeight="1">
      <c r="B41" s="824" t="s">
        <v>555</v>
      </c>
      <c r="C41" s="434">
        <v>9</v>
      </c>
      <c r="D41" s="308">
        <v>10</v>
      </c>
      <c r="E41" s="111">
        <v>10</v>
      </c>
      <c r="F41" s="76">
        <v>12</v>
      </c>
      <c r="G41" s="76">
        <v>13</v>
      </c>
    </row>
    <row r="42" spans="2:7" ht="19.5" customHeight="1">
      <c r="B42" s="823" t="s">
        <v>564</v>
      </c>
      <c r="C42" s="757">
        <v>1034</v>
      </c>
      <c r="D42" s="757">
        <v>1167</v>
      </c>
      <c r="E42" s="757">
        <v>1220</v>
      </c>
      <c r="F42" s="756">
        <v>1226</v>
      </c>
      <c r="G42" s="756">
        <v>1340</v>
      </c>
    </row>
    <row r="43" spans="2:7" ht="19.5" customHeight="1">
      <c r="B43" s="822" t="s">
        <v>563</v>
      </c>
      <c r="C43" s="815">
        <v>200</v>
      </c>
      <c r="D43" s="814">
        <v>325</v>
      </c>
      <c r="E43" s="813">
        <v>308</v>
      </c>
      <c r="F43" s="812">
        <v>316</v>
      </c>
      <c r="G43" s="812">
        <v>300</v>
      </c>
    </row>
    <row r="44" spans="2:7" ht="19.5" customHeight="1">
      <c r="B44" s="818" t="s">
        <v>562</v>
      </c>
      <c r="C44" s="433" t="s">
        <v>20</v>
      </c>
      <c r="D44" s="306" t="s">
        <v>20</v>
      </c>
      <c r="E44" s="85" t="s">
        <v>20</v>
      </c>
      <c r="F44" s="72">
        <v>10</v>
      </c>
      <c r="G44" s="72">
        <v>19</v>
      </c>
    </row>
    <row r="45" spans="2:7" ht="19.5" customHeight="1">
      <c r="B45" s="818" t="s">
        <v>560</v>
      </c>
      <c r="C45" s="433" t="s">
        <v>20</v>
      </c>
      <c r="D45" s="306" t="s">
        <v>20</v>
      </c>
      <c r="E45" s="85" t="s">
        <v>20</v>
      </c>
      <c r="F45" s="72">
        <v>4</v>
      </c>
      <c r="G45" s="72">
        <v>7</v>
      </c>
    </row>
    <row r="46" spans="2:7" ht="19.5" customHeight="1">
      <c r="B46" s="818" t="s">
        <v>559</v>
      </c>
      <c r="C46" s="433">
        <v>37</v>
      </c>
      <c r="D46" s="306">
        <v>35</v>
      </c>
      <c r="E46" s="85">
        <v>38</v>
      </c>
      <c r="F46" s="72">
        <v>44</v>
      </c>
      <c r="G46" s="72">
        <v>45</v>
      </c>
    </row>
    <row r="47" spans="2:7" ht="19.5" customHeight="1">
      <c r="B47" s="818" t="s">
        <v>558</v>
      </c>
      <c r="C47" s="433">
        <v>109</v>
      </c>
      <c r="D47" s="306">
        <v>240</v>
      </c>
      <c r="E47" s="85">
        <v>225</v>
      </c>
      <c r="F47" s="72">
        <v>219</v>
      </c>
      <c r="G47" s="72">
        <v>199</v>
      </c>
    </row>
    <row r="48" spans="2:7" ht="19.5" customHeight="1">
      <c r="B48" s="818" t="s">
        <v>557</v>
      </c>
      <c r="C48" s="433">
        <v>23</v>
      </c>
      <c r="D48" s="306">
        <v>23</v>
      </c>
      <c r="E48" s="85">
        <v>23</v>
      </c>
      <c r="F48" s="72">
        <v>22</v>
      </c>
      <c r="G48" s="72">
        <v>22</v>
      </c>
    </row>
    <row r="49" spans="2:7" ht="19.5" customHeight="1">
      <c r="B49" s="818" t="s">
        <v>556</v>
      </c>
      <c r="C49" s="433">
        <v>7</v>
      </c>
      <c r="D49" s="306">
        <v>8</v>
      </c>
      <c r="E49" s="85">
        <v>7</v>
      </c>
      <c r="F49" s="72">
        <v>8</v>
      </c>
      <c r="G49" s="72">
        <v>8</v>
      </c>
    </row>
    <row r="50" spans="2:7" ht="19.5" customHeight="1">
      <c r="B50" s="811" t="s">
        <v>593</v>
      </c>
      <c r="C50" s="746">
        <v>24</v>
      </c>
      <c r="D50" s="810">
        <v>19</v>
      </c>
      <c r="E50" s="744">
        <v>15</v>
      </c>
      <c r="F50" s="809">
        <v>9</v>
      </c>
      <c r="G50" s="809" t="s">
        <v>20</v>
      </c>
    </row>
    <row r="52" spans="2:8" ht="19.5" customHeight="1">
      <c r="B52" s="1250" t="s">
        <v>592</v>
      </c>
      <c r="C52" s="1250"/>
      <c r="D52" s="1250"/>
      <c r="E52" s="1250"/>
      <c r="F52" s="1250"/>
      <c r="G52" s="1250"/>
      <c r="H52" s="1250"/>
    </row>
  </sheetData>
  <sheetProtection/>
  <mergeCells count="2">
    <mergeCell ref="B2:H2"/>
    <mergeCell ref="B52:H52"/>
  </mergeCells>
  <printOptions/>
  <pageMargins left="0.7480314960629921" right="0.7480314960629921" top="0.984251968503937" bottom="0.984251968503937" header="0.5118110236220472" footer="0.5118110236220472"/>
  <pageSetup fitToHeight="1" fitToWidth="1" orientation="portrait" paperSize="9" scale="69"/>
  <drawing r:id="rId1"/>
</worksheet>
</file>

<file path=xl/worksheets/sheet39.xml><?xml version="1.0" encoding="utf-8"?>
<worksheet xmlns="http://schemas.openxmlformats.org/spreadsheetml/2006/main" xmlns:r="http://schemas.openxmlformats.org/officeDocument/2006/relationships">
  <sheetPr>
    <tabColor rgb="FF542C73"/>
    <pageSetUpPr fitToPage="1"/>
  </sheetPr>
  <dimension ref="B2:I53"/>
  <sheetViews>
    <sheetView showGridLines="0" zoomScale="120" zoomScaleNormal="120" zoomScalePageLayoutView="125" workbookViewId="0" topLeftCell="A1">
      <selection activeCell="A3" sqref="A3"/>
    </sheetView>
  </sheetViews>
  <sheetFormatPr defaultColWidth="10.875" defaultRowHeight="19.5" customHeight="1"/>
  <cols>
    <col min="1" max="1" width="5.50390625" style="561" customWidth="1"/>
    <col min="2" max="2" width="39.375" style="561" customWidth="1"/>
    <col min="3" max="3" width="10.875" style="561" customWidth="1"/>
    <col min="4" max="4" width="10.875" style="103" customWidth="1"/>
    <col min="5" max="16384" width="10.875" style="561" customWidth="1"/>
  </cols>
  <sheetData>
    <row r="2" spans="2:9" ht="19.5" customHeight="1">
      <c r="B2" s="1247" t="s">
        <v>935</v>
      </c>
      <c r="C2" s="1247"/>
      <c r="D2" s="1247"/>
      <c r="E2" s="1247"/>
      <c r="F2" s="1247"/>
      <c r="G2" s="1247"/>
      <c r="H2" s="1247"/>
      <c r="I2" s="1247"/>
    </row>
    <row r="4" spans="2:7" ht="19.5" customHeight="1">
      <c r="B4" s="755" t="s">
        <v>599</v>
      </c>
      <c r="C4" s="770">
        <v>2014</v>
      </c>
      <c r="D4" s="762">
        <v>2013</v>
      </c>
      <c r="E4" s="752">
        <v>2012</v>
      </c>
      <c r="F4" s="752">
        <v>2011</v>
      </c>
      <c r="G4" s="762">
        <v>2010</v>
      </c>
    </row>
    <row r="5" spans="2:7" ht="19.5" customHeight="1">
      <c r="B5" s="91" t="s">
        <v>54</v>
      </c>
      <c r="C5" s="515">
        <v>693</v>
      </c>
      <c r="D5" s="821">
        <v>699</v>
      </c>
      <c r="E5" s="821">
        <v>705</v>
      </c>
      <c r="F5" s="820">
        <v>715</v>
      </c>
      <c r="G5" s="820">
        <v>712</v>
      </c>
    </row>
    <row r="6" spans="2:7" ht="19.5" customHeight="1">
      <c r="B6" s="21" t="s">
        <v>562</v>
      </c>
      <c r="C6" s="433">
        <v>79</v>
      </c>
      <c r="D6" s="306">
        <v>82</v>
      </c>
      <c r="E6" s="85">
        <v>90</v>
      </c>
      <c r="F6" s="72">
        <v>94</v>
      </c>
      <c r="G6" s="72">
        <v>87</v>
      </c>
    </row>
    <row r="7" spans="2:7" ht="19.5" customHeight="1">
      <c r="B7" s="21" t="s">
        <v>561</v>
      </c>
      <c r="C7" s="433">
        <v>54</v>
      </c>
      <c r="D7" s="306">
        <v>62</v>
      </c>
      <c r="E7" s="85">
        <v>44</v>
      </c>
      <c r="F7" s="72">
        <v>39</v>
      </c>
      <c r="G7" s="72">
        <v>34</v>
      </c>
    </row>
    <row r="8" spans="2:7" ht="19.5" customHeight="1">
      <c r="B8" s="21" t="s">
        <v>590</v>
      </c>
      <c r="C8" s="433" t="s">
        <v>20</v>
      </c>
      <c r="D8" s="306" t="s">
        <v>20</v>
      </c>
      <c r="E8" s="85" t="s">
        <v>20</v>
      </c>
      <c r="F8" s="72">
        <v>1</v>
      </c>
      <c r="G8" s="72">
        <v>2</v>
      </c>
    </row>
    <row r="9" spans="2:7" ht="19.5" customHeight="1">
      <c r="B9" s="21" t="s">
        <v>589</v>
      </c>
      <c r="C9" s="433">
        <v>14</v>
      </c>
      <c r="D9" s="306">
        <v>16</v>
      </c>
      <c r="E9" s="85">
        <v>19</v>
      </c>
      <c r="F9" s="72">
        <v>17</v>
      </c>
      <c r="G9" s="72">
        <v>20</v>
      </c>
    </row>
    <row r="10" spans="2:7" ht="19.5" customHeight="1">
      <c r="B10" s="21" t="s">
        <v>587</v>
      </c>
      <c r="C10" s="433">
        <v>511</v>
      </c>
      <c r="D10" s="306">
        <v>511</v>
      </c>
      <c r="E10" s="85">
        <v>521</v>
      </c>
      <c r="F10" s="72">
        <v>534</v>
      </c>
      <c r="G10" s="72">
        <v>542</v>
      </c>
    </row>
    <row r="11" spans="2:7" ht="19.5" customHeight="1">
      <c r="B11" s="52" t="s">
        <v>595</v>
      </c>
      <c r="C11" s="434">
        <v>35</v>
      </c>
      <c r="D11" s="308">
        <v>28</v>
      </c>
      <c r="E11" s="111">
        <v>31</v>
      </c>
      <c r="F11" s="76">
        <v>30</v>
      </c>
      <c r="G11" s="76">
        <v>27</v>
      </c>
    </row>
    <row r="12" spans="2:7" ht="19.5" customHeight="1">
      <c r="B12" s="596" t="s">
        <v>53</v>
      </c>
      <c r="C12" s="513">
        <v>285</v>
      </c>
      <c r="D12" s="513">
        <v>256</v>
      </c>
      <c r="E12" s="513">
        <v>246</v>
      </c>
      <c r="F12" s="603">
        <v>227</v>
      </c>
      <c r="G12" s="603">
        <v>199</v>
      </c>
    </row>
    <row r="13" spans="2:7" ht="19.5" customHeight="1">
      <c r="B13" s="52" t="s">
        <v>357</v>
      </c>
      <c r="C13" s="434">
        <v>285</v>
      </c>
      <c r="D13" s="308">
        <v>256</v>
      </c>
      <c r="E13" s="111">
        <v>246</v>
      </c>
      <c r="F13" s="76">
        <v>227</v>
      </c>
      <c r="G13" s="76">
        <v>199</v>
      </c>
    </row>
    <row r="14" spans="2:7" ht="19.5" customHeight="1">
      <c r="B14" s="596" t="s">
        <v>584</v>
      </c>
      <c r="C14" s="513">
        <v>599</v>
      </c>
      <c r="D14" s="513">
        <v>627</v>
      </c>
      <c r="E14" s="513">
        <v>682</v>
      </c>
      <c r="F14" s="603">
        <v>648</v>
      </c>
      <c r="G14" s="603">
        <v>569</v>
      </c>
    </row>
    <row r="15" spans="2:7" ht="19.5" customHeight="1">
      <c r="B15" s="21" t="s">
        <v>583</v>
      </c>
      <c r="C15" s="433">
        <v>367</v>
      </c>
      <c r="D15" s="306">
        <v>366</v>
      </c>
      <c r="E15" s="85">
        <v>394</v>
      </c>
      <c r="F15" s="72">
        <v>397</v>
      </c>
      <c r="G15" s="72">
        <v>381</v>
      </c>
    </row>
    <row r="16" spans="2:7" ht="19.5" customHeight="1">
      <c r="B16" s="21" t="s">
        <v>582</v>
      </c>
      <c r="C16" s="433">
        <v>139</v>
      </c>
      <c r="D16" s="306">
        <v>129</v>
      </c>
      <c r="E16" s="85">
        <v>124</v>
      </c>
      <c r="F16" s="72">
        <v>118</v>
      </c>
      <c r="G16" s="72">
        <v>94</v>
      </c>
    </row>
    <row r="17" spans="2:7" ht="19.5" customHeight="1">
      <c r="B17" s="21" t="s">
        <v>560</v>
      </c>
      <c r="C17" s="433" t="s">
        <v>20</v>
      </c>
      <c r="D17" s="306" t="s">
        <v>20</v>
      </c>
      <c r="E17" s="85">
        <v>23</v>
      </c>
      <c r="F17" s="72">
        <v>27</v>
      </c>
      <c r="G17" s="72">
        <v>34</v>
      </c>
    </row>
    <row r="18" spans="2:7" ht="19.5" customHeight="1">
      <c r="B18" s="21" t="s">
        <v>581</v>
      </c>
      <c r="C18" s="433" t="s">
        <v>20</v>
      </c>
      <c r="D18" s="306">
        <v>52</v>
      </c>
      <c r="E18" s="85">
        <v>70</v>
      </c>
      <c r="F18" s="72">
        <v>47</v>
      </c>
      <c r="G18" s="72">
        <v>2</v>
      </c>
    </row>
    <row r="19" spans="2:7" ht="19.5" customHeight="1">
      <c r="B19" s="52" t="s">
        <v>559</v>
      </c>
      <c r="C19" s="434">
        <v>93</v>
      </c>
      <c r="D19" s="308">
        <v>80</v>
      </c>
      <c r="E19" s="111">
        <v>71</v>
      </c>
      <c r="F19" s="76">
        <v>59</v>
      </c>
      <c r="G19" s="76">
        <v>58</v>
      </c>
    </row>
    <row r="20" spans="2:7" ht="19.5" customHeight="1">
      <c r="B20" s="596" t="s">
        <v>580</v>
      </c>
      <c r="C20" s="513">
        <v>1178</v>
      </c>
      <c r="D20" s="513">
        <v>1170</v>
      </c>
      <c r="E20" s="513">
        <v>1089</v>
      </c>
      <c r="F20" s="603">
        <v>1160</v>
      </c>
      <c r="G20" s="603">
        <v>1237</v>
      </c>
    </row>
    <row r="21" spans="2:7" ht="19.5" customHeight="1">
      <c r="B21" s="21" t="s">
        <v>579</v>
      </c>
      <c r="C21" s="433">
        <v>23</v>
      </c>
      <c r="D21" s="306">
        <v>25</v>
      </c>
      <c r="E21" s="85">
        <v>29</v>
      </c>
      <c r="F21" s="72">
        <v>25</v>
      </c>
      <c r="G21" s="72">
        <v>6</v>
      </c>
    </row>
    <row r="22" spans="2:7" ht="19.5" customHeight="1">
      <c r="B22" s="21" t="s">
        <v>578</v>
      </c>
      <c r="C22" s="433">
        <v>66</v>
      </c>
      <c r="D22" s="306">
        <v>59</v>
      </c>
      <c r="E22" s="85">
        <v>54</v>
      </c>
      <c r="F22" s="72">
        <v>56</v>
      </c>
      <c r="G22" s="72">
        <v>59</v>
      </c>
    </row>
    <row r="23" spans="2:7" ht="19.5" customHeight="1">
      <c r="B23" s="818" t="s">
        <v>577</v>
      </c>
      <c r="C23" s="433" t="s">
        <v>598</v>
      </c>
      <c r="D23" s="306">
        <v>46</v>
      </c>
      <c r="E23" s="85">
        <v>7</v>
      </c>
      <c r="F23" s="72" t="s">
        <v>20</v>
      </c>
      <c r="G23" s="72" t="s">
        <v>20</v>
      </c>
    </row>
    <row r="24" spans="2:7" ht="19.5" customHeight="1">
      <c r="B24" s="21" t="s">
        <v>576</v>
      </c>
      <c r="C24" s="433">
        <v>594</v>
      </c>
      <c r="D24" s="306">
        <v>605</v>
      </c>
      <c r="E24" s="85">
        <v>605</v>
      </c>
      <c r="F24" s="72">
        <v>757</v>
      </c>
      <c r="G24" s="72">
        <v>855</v>
      </c>
    </row>
    <row r="25" spans="2:7" ht="19.5" customHeight="1">
      <c r="B25" s="21" t="s">
        <v>575</v>
      </c>
      <c r="C25" s="433">
        <v>135</v>
      </c>
      <c r="D25" s="306">
        <v>129</v>
      </c>
      <c r="E25" s="85">
        <v>127</v>
      </c>
      <c r="F25" s="72">
        <v>119</v>
      </c>
      <c r="G25" s="72">
        <v>114</v>
      </c>
    </row>
    <row r="26" spans="2:7" ht="19.5" customHeight="1">
      <c r="B26" s="52" t="s">
        <v>574</v>
      </c>
      <c r="C26" s="434">
        <v>297</v>
      </c>
      <c r="D26" s="308">
        <v>306</v>
      </c>
      <c r="E26" s="111">
        <v>267</v>
      </c>
      <c r="F26" s="76">
        <v>203</v>
      </c>
      <c r="G26" s="76">
        <v>203</v>
      </c>
    </row>
    <row r="27" spans="2:7" ht="19.5" customHeight="1">
      <c r="B27" s="596" t="s">
        <v>573</v>
      </c>
      <c r="C27" s="513">
        <v>1135</v>
      </c>
      <c r="D27" s="828">
        <v>1046</v>
      </c>
      <c r="E27" s="513">
        <v>909</v>
      </c>
      <c r="F27" s="603">
        <v>525</v>
      </c>
      <c r="G27" s="603">
        <v>56</v>
      </c>
    </row>
    <row r="28" spans="2:7" ht="19.5" customHeight="1">
      <c r="B28" s="21" t="s">
        <v>572</v>
      </c>
      <c r="C28" s="433">
        <v>59</v>
      </c>
      <c r="D28" s="306">
        <v>82</v>
      </c>
      <c r="E28" s="85">
        <v>64</v>
      </c>
      <c r="F28" s="72">
        <v>57</v>
      </c>
      <c r="G28" s="72">
        <v>54</v>
      </c>
    </row>
    <row r="29" spans="2:7" ht="19.5" customHeight="1">
      <c r="B29" s="52" t="s">
        <v>554</v>
      </c>
      <c r="C29" s="434">
        <v>1076</v>
      </c>
      <c r="D29" s="308">
        <v>964</v>
      </c>
      <c r="E29" s="111">
        <v>845</v>
      </c>
      <c r="F29" s="76">
        <v>468</v>
      </c>
      <c r="G29" s="76">
        <v>2</v>
      </c>
    </row>
    <row r="30" spans="2:7" ht="19.5" customHeight="1">
      <c r="B30" s="596" t="s">
        <v>373</v>
      </c>
      <c r="C30" s="513">
        <v>1089</v>
      </c>
      <c r="D30" s="513">
        <v>1231</v>
      </c>
      <c r="E30" s="513">
        <v>1259</v>
      </c>
      <c r="F30" s="603">
        <v>1453</v>
      </c>
      <c r="G30" s="603">
        <v>1690</v>
      </c>
    </row>
    <row r="31" spans="2:7" ht="19.5" customHeight="1">
      <c r="B31" s="21" t="s">
        <v>51</v>
      </c>
      <c r="C31" s="433">
        <v>9</v>
      </c>
      <c r="D31" s="306">
        <v>45</v>
      </c>
      <c r="E31" s="85">
        <v>58</v>
      </c>
      <c r="F31" s="72">
        <v>69</v>
      </c>
      <c r="G31" s="72">
        <v>85</v>
      </c>
    </row>
    <row r="32" spans="2:7" ht="19.5" customHeight="1">
      <c r="B32" s="21" t="s">
        <v>571</v>
      </c>
      <c r="C32" s="433">
        <v>171</v>
      </c>
      <c r="D32" s="306">
        <v>195</v>
      </c>
      <c r="E32" s="85">
        <v>184</v>
      </c>
      <c r="F32" s="72">
        <v>214</v>
      </c>
      <c r="G32" s="72">
        <v>234</v>
      </c>
    </row>
    <row r="33" spans="2:7" ht="19.5" customHeight="1">
      <c r="B33" s="21" t="s">
        <v>570</v>
      </c>
      <c r="C33" s="433">
        <v>576</v>
      </c>
      <c r="D33" s="306">
        <v>575</v>
      </c>
      <c r="E33" s="85">
        <v>622</v>
      </c>
      <c r="F33" s="72">
        <v>619</v>
      </c>
      <c r="G33" s="72">
        <v>683</v>
      </c>
    </row>
    <row r="34" spans="2:7" ht="19.5" customHeight="1">
      <c r="B34" s="52" t="s">
        <v>372</v>
      </c>
      <c r="C34" s="434">
        <v>333</v>
      </c>
      <c r="D34" s="308">
        <v>416</v>
      </c>
      <c r="E34" s="111">
        <v>395</v>
      </c>
      <c r="F34" s="76">
        <v>551</v>
      </c>
      <c r="G34" s="76">
        <v>688</v>
      </c>
    </row>
    <row r="35" spans="2:7" ht="19.5" customHeight="1">
      <c r="B35" s="596" t="s">
        <v>353</v>
      </c>
      <c r="C35" s="513">
        <v>1084</v>
      </c>
      <c r="D35" s="513">
        <v>1155</v>
      </c>
      <c r="E35" s="513">
        <v>990</v>
      </c>
      <c r="F35" s="603">
        <v>1370</v>
      </c>
      <c r="G35" s="603">
        <v>1185</v>
      </c>
    </row>
    <row r="36" spans="2:7" ht="19.5" customHeight="1">
      <c r="B36" s="21" t="s">
        <v>569</v>
      </c>
      <c r="C36" s="433">
        <v>61</v>
      </c>
      <c r="D36" s="306">
        <v>71</v>
      </c>
      <c r="E36" s="85">
        <v>70</v>
      </c>
      <c r="F36" s="72">
        <v>72</v>
      </c>
      <c r="G36" s="72">
        <v>76</v>
      </c>
    </row>
    <row r="37" spans="2:7" ht="19.5" customHeight="1">
      <c r="B37" s="21" t="s">
        <v>567</v>
      </c>
      <c r="C37" s="433">
        <v>1</v>
      </c>
      <c r="D37" s="306">
        <v>1</v>
      </c>
      <c r="E37" s="85" t="s">
        <v>20</v>
      </c>
      <c r="F37" s="72" t="s">
        <v>20</v>
      </c>
      <c r="G37" s="72" t="s">
        <v>20</v>
      </c>
    </row>
    <row r="38" spans="2:7" ht="19.5" customHeight="1">
      <c r="B38" s="21" t="s">
        <v>557</v>
      </c>
      <c r="C38" s="433">
        <v>61</v>
      </c>
      <c r="D38" s="306">
        <v>66</v>
      </c>
      <c r="E38" s="85">
        <v>61</v>
      </c>
      <c r="F38" s="72">
        <v>62</v>
      </c>
      <c r="G38" s="72">
        <v>55</v>
      </c>
    </row>
    <row r="39" spans="2:7" ht="19.5" customHeight="1">
      <c r="B39" s="21" t="s">
        <v>556</v>
      </c>
      <c r="C39" s="433">
        <v>555</v>
      </c>
      <c r="D39" s="306">
        <v>558</v>
      </c>
      <c r="E39" s="85">
        <v>560</v>
      </c>
      <c r="F39" s="72">
        <v>616</v>
      </c>
      <c r="G39" s="72">
        <v>639</v>
      </c>
    </row>
    <row r="40" spans="2:7" ht="19.5" customHeight="1">
      <c r="B40" s="21" t="s">
        <v>565</v>
      </c>
      <c r="C40" s="433" t="s">
        <v>20</v>
      </c>
      <c r="D40" s="306" t="s">
        <v>20</v>
      </c>
      <c r="E40" s="85" t="s">
        <v>20</v>
      </c>
      <c r="F40" s="72">
        <v>218</v>
      </c>
      <c r="G40" s="72">
        <v>130</v>
      </c>
    </row>
    <row r="41" spans="2:7" ht="19.5" customHeight="1">
      <c r="B41" s="52" t="s">
        <v>555</v>
      </c>
      <c r="C41" s="434">
        <v>406</v>
      </c>
      <c r="D41" s="308">
        <v>459</v>
      </c>
      <c r="E41" s="111">
        <v>299</v>
      </c>
      <c r="F41" s="76">
        <v>402</v>
      </c>
      <c r="G41" s="76">
        <v>285</v>
      </c>
    </row>
    <row r="42" spans="2:7" ht="19.5" customHeight="1">
      <c r="B42" s="823" t="s">
        <v>564</v>
      </c>
      <c r="C42" s="757">
        <v>6063</v>
      </c>
      <c r="D42" s="757">
        <v>6184</v>
      </c>
      <c r="E42" s="757">
        <v>5880</v>
      </c>
      <c r="F42" s="756">
        <v>6098</v>
      </c>
      <c r="G42" s="756">
        <v>5648</v>
      </c>
    </row>
    <row r="43" spans="2:7" ht="19.5" customHeight="1">
      <c r="B43" s="816" t="s">
        <v>563</v>
      </c>
      <c r="C43" s="815">
        <v>1988</v>
      </c>
      <c r="D43" s="814">
        <v>1955</v>
      </c>
      <c r="E43" s="813">
        <v>1635</v>
      </c>
      <c r="F43" s="812">
        <v>1383</v>
      </c>
      <c r="G43" s="812">
        <v>781</v>
      </c>
    </row>
    <row r="44" spans="2:7" ht="19.5" customHeight="1">
      <c r="B44" s="21" t="s">
        <v>562</v>
      </c>
      <c r="C44" s="433" t="s">
        <v>20</v>
      </c>
      <c r="D44" s="306" t="s">
        <v>20</v>
      </c>
      <c r="E44" s="85" t="s">
        <v>20</v>
      </c>
      <c r="F44" s="72">
        <v>3</v>
      </c>
      <c r="G44" s="72">
        <v>4</v>
      </c>
    </row>
    <row r="45" spans="2:7" ht="19.5" customHeight="1">
      <c r="B45" s="21" t="s">
        <v>561</v>
      </c>
      <c r="C45" s="433">
        <v>10</v>
      </c>
      <c r="D45" s="306">
        <v>16</v>
      </c>
      <c r="E45" s="85" t="s">
        <v>20</v>
      </c>
      <c r="F45" s="72" t="s">
        <v>20</v>
      </c>
      <c r="G45" s="72" t="s">
        <v>20</v>
      </c>
    </row>
    <row r="46" spans="2:7" ht="19.5" customHeight="1">
      <c r="B46" s="21" t="s">
        <v>559</v>
      </c>
      <c r="C46" s="433">
        <v>6</v>
      </c>
      <c r="D46" s="306">
        <v>7</v>
      </c>
      <c r="E46" s="85">
        <v>7</v>
      </c>
      <c r="F46" s="72">
        <v>7</v>
      </c>
      <c r="G46" s="72">
        <v>6</v>
      </c>
    </row>
    <row r="47" spans="2:7" ht="19.5" customHeight="1">
      <c r="B47" s="21" t="s">
        <v>569</v>
      </c>
      <c r="C47" s="433">
        <v>51</v>
      </c>
      <c r="D47" s="306">
        <v>61</v>
      </c>
      <c r="E47" s="85">
        <v>61</v>
      </c>
      <c r="F47" s="72">
        <v>62</v>
      </c>
      <c r="G47" s="72">
        <v>66</v>
      </c>
    </row>
    <row r="48" spans="2:7" ht="19.5" customHeight="1">
      <c r="B48" s="21" t="s">
        <v>557</v>
      </c>
      <c r="C48" s="433">
        <v>61</v>
      </c>
      <c r="D48" s="306">
        <v>66</v>
      </c>
      <c r="E48" s="85">
        <v>60</v>
      </c>
      <c r="F48" s="72">
        <v>62</v>
      </c>
      <c r="G48" s="72">
        <v>55</v>
      </c>
    </row>
    <row r="49" spans="2:7" ht="19.5" customHeight="1">
      <c r="B49" s="21" t="s">
        <v>556</v>
      </c>
      <c r="C49" s="433">
        <v>381</v>
      </c>
      <c r="D49" s="306">
        <v>385</v>
      </c>
      <c r="E49" s="85">
        <v>364</v>
      </c>
      <c r="F49" s="72">
        <v>382</v>
      </c>
      <c r="G49" s="72">
        <v>367</v>
      </c>
    </row>
    <row r="50" spans="2:7" ht="19.5" customHeight="1">
      <c r="B50" s="21" t="s">
        <v>555</v>
      </c>
      <c r="C50" s="433">
        <v>404</v>
      </c>
      <c r="D50" s="306">
        <v>458</v>
      </c>
      <c r="E50" s="85">
        <v>299</v>
      </c>
      <c r="F50" s="72">
        <v>402</v>
      </c>
      <c r="G50" s="72">
        <v>283</v>
      </c>
    </row>
    <row r="51" spans="2:7" ht="19.5" customHeight="1">
      <c r="B51" s="747" t="s">
        <v>554</v>
      </c>
      <c r="C51" s="746">
        <v>1075</v>
      </c>
      <c r="D51" s="810">
        <v>962</v>
      </c>
      <c r="E51" s="744">
        <v>844</v>
      </c>
      <c r="F51" s="809">
        <v>465</v>
      </c>
      <c r="G51" s="809" t="s">
        <v>20</v>
      </c>
    </row>
    <row r="53" ht="19.5" customHeight="1">
      <c r="B53" s="560" t="s">
        <v>597</v>
      </c>
    </row>
  </sheetData>
  <sheetProtection/>
  <mergeCells count="1">
    <mergeCell ref="B2:I2"/>
  </mergeCells>
  <printOptions/>
  <pageMargins left="0.7480314960629921" right="0.7480314960629921" top="0.984251968503937" bottom="0.984251968503937" header="0.5118110236220472" footer="0.5118110236220472"/>
  <pageSetup fitToHeight="1" fitToWidth="1" orientation="portrait" paperSize="9" scale="70"/>
  <drawing r:id="rId1"/>
</worksheet>
</file>

<file path=xl/worksheets/sheet4.xml><?xml version="1.0" encoding="utf-8"?>
<worksheet xmlns="http://schemas.openxmlformats.org/spreadsheetml/2006/main" xmlns:r="http://schemas.openxmlformats.org/officeDocument/2006/relationships">
  <sheetPr>
    <tabColor theme="4"/>
  </sheetPr>
  <dimension ref="A2:N12"/>
  <sheetViews>
    <sheetView showGridLines="0" zoomScale="120" zoomScaleNormal="120" zoomScalePageLayoutView="130" workbookViewId="0" topLeftCell="B1">
      <selection activeCell="B2" sqref="B2:N2"/>
    </sheetView>
  </sheetViews>
  <sheetFormatPr defaultColWidth="11.00390625" defaultRowHeight="19.5" customHeight="1"/>
  <cols>
    <col min="1" max="1" width="5.50390625" style="0" customWidth="1"/>
    <col min="2" max="2" width="39.375" style="0" customWidth="1"/>
    <col min="3" max="14" width="10.50390625" style="0" customWidth="1"/>
  </cols>
  <sheetData>
    <row r="2" spans="1:14" ht="19.5" customHeight="1">
      <c r="A2" s="1219"/>
      <c r="B2" s="1247" t="str">
        <f>UPPER("Market environment")</f>
        <v>MARKET ENVIRONMENT</v>
      </c>
      <c r="C2" s="1247"/>
      <c r="D2" s="1247"/>
      <c r="E2" s="1247"/>
      <c r="F2" s="1247"/>
      <c r="G2" s="1247"/>
      <c r="H2" s="1247"/>
      <c r="I2" s="1247"/>
      <c r="J2" s="1247"/>
      <c r="K2" s="1247"/>
      <c r="L2" s="1247"/>
      <c r="M2" s="1247"/>
      <c r="N2" s="1247"/>
    </row>
    <row r="4" spans="2:7" ht="19.5" customHeight="1">
      <c r="B4" s="16"/>
      <c r="C4" s="16" t="s">
        <v>218</v>
      </c>
      <c r="D4" s="16" t="s">
        <v>183</v>
      </c>
      <c r="E4" s="16">
        <v>2012</v>
      </c>
      <c r="F4" s="16" t="s">
        <v>1</v>
      </c>
      <c r="G4" s="16" t="s">
        <v>165</v>
      </c>
    </row>
    <row r="5" spans="2:7" ht="19.5" customHeight="1">
      <c r="B5" s="21" t="s">
        <v>1032</v>
      </c>
      <c r="C5" s="1164">
        <v>1.21</v>
      </c>
      <c r="D5" s="333">
        <v>1.38</v>
      </c>
      <c r="E5" s="334">
        <v>1.32</v>
      </c>
      <c r="F5" s="335">
        <v>1.29</v>
      </c>
      <c r="G5" s="334">
        <v>1.34</v>
      </c>
    </row>
    <row r="6" spans="2:7" ht="19.5" customHeight="1">
      <c r="B6" s="21" t="s">
        <v>1033</v>
      </c>
      <c r="C6" s="1164">
        <v>1.33</v>
      </c>
      <c r="D6" s="336">
        <v>1.33</v>
      </c>
      <c r="E6" s="240">
        <v>1.28</v>
      </c>
      <c r="F6" s="239">
        <v>1.39</v>
      </c>
      <c r="G6" s="240">
        <v>1.33</v>
      </c>
    </row>
    <row r="7" spans="2:7" ht="19.5" customHeight="1">
      <c r="B7" s="21" t="s">
        <v>913</v>
      </c>
      <c r="C7" s="1162">
        <v>57.3</v>
      </c>
      <c r="D7" s="337">
        <v>110.3</v>
      </c>
      <c r="E7" s="149">
        <v>110</v>
      </c>
      <c r="F7" s="150">
        <v>107.4</v>
      </c>
      <c r="G7" s="149">
        <v>95</v>
      </c>
    </row>
    <row r="8" spans="2:7" ht="19.5" customHeight="1">
      <c r="B8" s="21" t="s">
        <v>914</v>
      </c>
      <c r="C8" s="1162">
        <v>99</v>
      </c>
      <c r="D8" s="291">
        <v>108.7</v>
      </c>
      <c r="E8" s="149">
        <v>111.7</v>
      </c>
      <c r="F8" s="150">
        <v>111.3</v>
      </c>
      <c r="G8" s="149">
        <v>79.5</v>
      </c>
    </row>
    <row r="9" spans="2:7" ht="19.5" customHeight="1">
      <c r="B9" s="151" t="s">
        <v>915</v>
      </c>
      <c r="C9" s="1163">
        <v>18.7</v>
      </c>
      <c r="D9" s="292">
        <v>17.9</v>
      </c>
      <c r="E9" s="152">
        <v>36</v>
      </c>
      <c r="F9" s="153">
        <v>17.4</v>
      </c>
      <c r="G9" s="152">
        <v>27.4</v>
      </c>
    </row>
    <row r="11" spans="2:14" ht="19.5" customHeight="1">
      <c r="B11" s="1250" t="s">
        <v>280</v>
      </c>
      <c r="C11" s="1250"/>
      <c r="D11" s="1250"/>
      <c r="E11" s="1250"/>
      <c r="F11" s="1250"/>
      <c r="G11" s="1250"/>
      <c r="H11" s="1250"/>
      <c r="I11" s="1250"/>
      <c r="J11" s="1250"/>
      <c r="K11" s="1250"/>
      <c r="L11" s="1250"/>
      <c r="M11" s="1250"/>
      <c r="N11" s="1250"/>
    </row>
    <row r="12" spans="2:14" ht="19.5" customHeight="1">
      <c r="B12" s="1250"/>
      <c r="C12" s="1250"/>
      <c r="D12" s="1250"/>
      <c r="E12" s="1250"/>
      <c r="F12" s="1250"/>
      <c r="G12" s="1250"/>
      <c r="H12" s="1250"/>
      <c r="I12" s="1250"/>
      <c r="J12" s="1250"/>
      <c r="K12" s="1250"/>
      <c r="L12" s="1250"/>
      <c r="M12" s="1250"/>
      <c r="N12" s="1250"/>
    </row>
    <row r="14" ht="13.5" customHeight="1"/>
    <row r="15" ht="13.5" customHeight="1"/>
  </sheetData>
  <sheetProtection/>
  <mergeCells count="3">
    <mergeCell ref="B2:N2"/>
    <mergeCell ref="B11:N11"/>
    <mergeCell ref="B12:N12"/>
  </mergeCells>
  <printOptions/>
  <pageMargins left="0.7480314960629921" right="0.7480314960629921" top="0.984251968503937" bottom="0.984251968503937" header="0.5118110236220472" footer="0.5118110236220472"/>
  <pageSetup horizontalDpi="600" verticalDpi="600" orientation="landscape" paperSize="8" scale="65"/>
  <ignoredErrors>
    <ignoredError sqref="F4:G4" numberStoredAsText="1"/>
  </ignoredErrors>
  <drawing r:id="rId1"/>
</worksheet>
</file>

<file path=xl/worksheets/sheet40.xml><?xml version="1.0" encoding="utf-8"?>
<worksheet xmlns="http://schemas.openxmlformats.org/spreadsheetml/2006/main" xmlns:r="http://schemas.openxmlformats.org/officeDocument/2006/relationships">
  <sheetPr>
    <tabColor rgb="FF542C73"/>
  </sheetPr>
  <dimension ref="B2:M136"/>
  <sheetViews>
    <sheetView showGridLines="0" zoomScale="120" zoomScaleNormal="120" zoomScalePageLayoutView="150" workbookViewId="0" topLeftCell="A97">
      <selection activeCell="G101" sqref="G101:H106"/>
    </sheetView>
  </sheetViews>
  <sheetFormatPr defaultColWidth="10.875" defaultRowHeight="19.5" customHeight="1"/>
  <cols>
    <col min="1" max="1" width="5.50390625" style="561" customWidth="1"/>
    <col min="2" max="2" width="39.375" style="561" customWidth="1"/>
    <col min="3" max="16384" width="10.875" style="561" customWidth="1"/>
  </cols>
  <sheetData>
    <row r="2" spans="2:13" ht="19.5" customHeight="1">
      <c r="B2" s="1247" t="str">
        <f>UPPER("Changes in oil, bitumen and gas reserves")</f>
        <v>CHANGES IN OIL, BITUMEN AND GAS RESERVES</v>
      </c>
      <c r="C2" s="1247"/>
      <c r="D2" s="1247"/>
      <c r="E2" s="1247"/>
      <c r="F2" s="1247"/>
      <c r="G2" s="1247"/>
      <c r="H2" s="1247"/>
      <c r="I2" s="1247"/>
      <c r="J2" s="1247"/>
      <c r="K2" s="1247"/>
      <c r="L2" s="1247"/>
      <c r="M2" s="1247"/>
    </row>
    <row r="4" spans="2:13" ht="19.5" customHeight="1">
      <c r="B4" s="1278" t="s">
        <v>634</v>
      </c>
      <c r="C4" s="1278"/>
      <c r="D4" s="1278"/>
      <c r="E4" s="1278"/>
      <c r="F4" s="1278"/>
      <c r="G4" s="1278"/>
      <c r="H4" s="1278"/>
      <c r="I4" s="1278"/>
      <c r="J4" s="1278"/>
      <c r="K4" s="1278"/>
      <c r="L4" s="1278"/>
      <c r="M4" s="1278"/>
    </row>
    <row r="5" spans="2:13" ht="19.5" customHeight="1">
      <c r="B5" s="1278" t="s">
        <v>633</v>
      </c>
      <c r="C5" s="1278"/>
      <c r="D5" s="1278"/>
      <c r="E5" s="1278"/>
      <c r="F5" s="1278"/>
      <c r="G5" s="1278"/>
      <c r="H5" s="1278"/>
      <c r="I5" s="1278"/>
      <c r="J5" s="1278"/>
      <c r="K5" s="1278"/>
      <c r="L5" s="1278"/>
      <c r="M5" s="1278"/>
    </row>
    <row r="6" spans="2:13" ht="19.5" customHeight="1">
      <c r="B6" s="1278" t="s">
        <v>632</v>
      </c>
      <c r="C6" s="1278"/>
      <c r="D6" s="1278"/>
      <c r="E6" s="1278"/>
      <c r="F6" s="1278"/>
      <c r="G6" s="1278"/>
      <c r="H6" s="1278"/>
      <c r="I6" s="1278"/>
      <c r="J6" s="1278"/>
      <c r="K6" s="1278"/>
      <c r="L6" s="1278"/>
      <c r="M6" s="1278"/>
    </row>
    <row r="7" spans="2:13" ht="19.5" customHeight="1">
      <c r="B7" s="1278" t="s">
        <v>631</v>
      </c>
      <c r="C7" s="1278"/>
      <c r="D7" s="1278"/>
      <c r="E7" s="1278"/>
      <c r="F7" s="1278"/>
      <c r="G7" s="1278"/>
      <c r="H7" s="1278"/>
      <c r="I7" s="1278"/>
      <c r="J7" s="1278"/>
      <c r="K7" s="1278"/>
      <c r="L7" s="1278"/>
      <c r="M7" s="1278"/>
    </row>
    <row r="8" spans="2:13" ht="19.5" customHeight="1">
      <c r="B8" s="1278" t="s">
        <v>630</v>
      </c>
      <c r="C8" s="1278"/>
      <c r="D8" s="1278"/>
      <c r="E8" s="1278"/>
      <c r="F8" s="1278"/>
      <c r="G8" s="1278"/>
      <c r="H8" s="1278"/>
      <c r="I8" s="1278"/>
      <c r="J8" s="1278"/>
      <c r="K8" s="1278"/>
      <c r="L8" s="1278"/>
      <c r="M8" s="1278"/>
    </row>
    <row r="9" ht="19.5" customHeight="1">
      <c r="B9" s="869"/>
    </row>
    <row r="10" spans="2:9" ht="19.5" customHeight="1">
      <c r="B10" s="891" t="s">
        <v>629</v>
      </c>
      <c r="C10" s="1277" t="s">
        <v>601</v>
      </c>
      <c r="D10" s="1277"/>
      <c r="E10" s="1277"/>
      <c r="F10" s="1277"/>
      <c r="G10" s="1277"/>
      <c r="H10" s="1277"/>
      <c r="I10" s="1277"/>
    </row>
    <row r="11" spans="2:9" ht="36.75" customHeight="1">
      <c r="B11" s="839" t="s">
        <v>604</v>
      </c>
      <c r="C11" s="752" t="s">
        <v>373</v>
      </c>
      <c r="D11" s="752" t="s">
        <v>54</v>
      </c>
      <c r="E11" s="752" t="s">
        <v>358</v>
      </c>
      <c r="F11" s="752" t="s">
        <v>353</v>
      </c>
      <c r="G11" s="890" t="s">
        <v>628</v>
      </c>
      <c r="H11" s="890" t="s">
        <v>627</v>
      </c>
      <c r="I11" s="752" t="s">
        <v>47</v>
      </c>
    </row>
    <row r="12" spans="2:9" ht="19.5" customHeight="1">
      <c r="B12" s="254" t="s">
        <v>620</v>
      </c>
      <c r="C12" s="513">
        <v>1665</v>
      </c>
      <c r="D12" s="603">
        <v>3466</v>
      </c>
      <c r="E12" s="603">
        <v>1090</v>
      </c>
      <c r="F12" s="603">
        <v>544</v>
      </c>
      <c r="G12" s="603">
        <v>1129</v>
      </c>
      <c r="H12" s="603">
        <v>37</v>
      </c>
      <c r="I12" s="488">
        <v>7931</v>
      </c>
    </row>
    <row r="13" spans="2:9" ht="19.5" customHeight="1">
      <c r="B13" s="21" t="s">
        <v>615</v>
      </c>
      <c r="C13" s="27">
        <v>92</v>
      </c>
      <c r="D13" s="72">
        <v>200</v>
      </c>
      <c r="E13" s="72">
        <v>82</v>
      </c>
      <c r="F13" s="72">
        <v>-10</v>
      </c>
      <c r="G13" s="72">
        <v>-3</v>
      </c>
      <c r="H13" s="72">
        <v>4</v>
      </c>
      <c r="I13" s="872">
        <v>365</v>
      </c>
    </row>
    <row r="14" spans="2:9" ht="19.5" customHeight="1">
      <c r="B14" s="21" t="s">
        <v>614</v>
      </c>
      <c r="C14" s="27">
        <v>182</v>
      </c>
      <c r="D14" s="72" t="s">
        <v>20</v>
      </c>
      <c r="E14" s="72">
        <v>18</v>
      </c>
      <c r="F14" s="72">
        <v>96</v>
      </c>
      <c r="G14" s="72">
        <v>30</v>
      </c>
      <c r="H14" s="72" t="s">
        <v>20</v>
      </c>
      <c r="I14" s="872">
        <v>326</v>
      </c>
    </row>
    <row r="15" spans="2:9" ht="19.5" customHeight="1">
      <c r="B15" s="21" t="s">
        <v>613</v>
      </c>
      <c r="C15" s="27">
        <v>23</v>
      </c>
      <c r="D15" s="72" t="s">
        <v>20</v>
      </c>
      <c r="E15" s="72">
        <v>425</v>
      </c>
      <c r="F15" s="72" t="s">
        <v>20</v>
      </c>
      <c r="G15" s="72">
        <v>9</v>
      </c>
      <c r="H15" s="72" t="s">
        <v>20</v>
      </c>
      <c r="I15" s="872">
        <v>457</v>
      </c>
    </row>
    <row r="16" spans="2:9" ht="19.5" customHeight="1">
      <c r="B16" s="21" t="s">
        <v>612</v>
      </c>
      <c r="C16" s="27">
        <v>-45</v>
      </c>
      <c r="D16" s="72">
        <v>-26</v>
      </c>
      <c r="E16" s="72">
        <v>-5</v>
      </c>
      <c r="F16" s="72" t="s">
        <v>20</v>
      </c>
      <c r="G16" s="72" t="s">
        <v>20</v>
      </c>
      <c r="H16" s="72">
        <v>-8</v>
      </c>
      <c r="I16" s="872">
        <v>-84</v>
      </c>
    </row>
    <row r="17" spans="2:9" ht="19.5" customHeight="1">
      <c r="B17" s="52" t="s">
        <v>611</v>
      </c>
      <c r="C17" s="95">
        <v>-211</v>
      </c>
      <c r="D17" s="76">
        <v>-269</v>
      </c>
      <c r="E17" s="76">
        <v>-70</v>
      </c>
      <c r="F17" s="76">
        <v>-56</v>
      </c>
      <c r="G17" s="76">
        <v>-96</v>
      </c>
      <c r="H17" s="76">
        <v>-3</v>
      </c>
      <c r="I17" s="871">
        <v>-705</v>
      </c>
    </row>
    <row r="18" spans="2:9" ht="19.5" customHeight="1">
      <c r="B18" s="254" t="s">
        <v>619</v>
      </c>
      <c r="C18" s="513">
        <v>1706</v>
      </c>
      <c r="D18" s="603">
        <v>3371</v>
      </c>
      <c r="E18" s="603">
        <v>1540</v>
      </c>
      <c r="F18" s="603">
        <v>574</v>
      </c>
      <c r="G18" s="603">
        <v>1069</v>
      </c>
      <c r="H18" s="603">
        <v>30</v>
      </c>
      <c r="I18" s="488">
        <v>8290</v>
      </c>
    </row>
    <row r="19" spans="2:9" ht="19.5" customHeight="1">
      <c r="B19" s="21" t="s">
        <v>615</v>
      </c>
      <c r="C19" s="27">
        <v>117</v>
      </c>
      <c r="D19" s="72">
        <v>-61</v>
      </c>
      <c r="E19" s="72">
        <v>-36</v>
      </c>
      <c r="F19" s="72">
        <v>-68</v>
      </c>
      <c r="G19" s="72">
        <v>-16</v>
      </c>
      <c r="H19" s="72">
        <v>-3</v>
      </c>
      <c r="I19" s="872">
        <v>-67</v>
      </c>
    </row>
    <row r="20" spans="2:9" ht="19.5" customHeight="1">
      <c r="B20" s="21" t="s">
        <v>614</v>
      </c>
      <c r="C20" s="27">
        <v>57</v>
      </c>
      <c r="D20" s="72">
        <v>6</v>
      </c>
      <c r="E20" s="72" t="s">
        <v>20</v>
      </c>
      <c r="F20" s="72" t="s">
        <v>20</v>
      </c>
      <c r="G20" s="72">
        <v>588</v>
      </c>
      <c r="H20" s="72" t="s">
        <v>20</v>
      </c>
      <c r="I20" s="872">
        <v>651</v>
      </c>
    </row>
    <row r="21" spans="2:9" ht="19.5" customHeight="1">
      <c r="B21" s="21" t="s">
        <v>613</v>
      </c>
      <c r="C21" s="27">
        <v>44</v>
      </c>
      <c r="D21" s="72" t="s">
        <v>20</v>
      </c>
      <c r="E21" s="72">
        <v>309</v>
      </c>
      <c r="F21" s="72" t="s">
        <v>20</v>
      </c>
      <c r="G21" s="72">
        <v>2</v>
      </c>
      <c r="H21" s="72" t="s">
        <v>20</v>
      </c>
      <c r="I21" s="872">
        <v>355</v>
      </c>
    </row>
    <row r="22" spans="2:9" ht="19.5" customHeight="1">
      <c r="B22" s="21" t="s">
        <v>612</v>
      </c>
      <c r="C22" s="27" t="s">
        <v>20</v>
      </c>
      <c r="D22" s="72">
        <v>-65</v>
      </c>
      <c r="E22" s="72" t="s">
        <v>20</v>
      </c>
      <c r="F22" s="72" t="s">
        <v>20</v>
      </c>
      <c r="G22" s="72" t="s">
        <v>20</v>
      </c>
      <c r="H22" s="72" t="s">
        <v>20</v>
      </c>
      <c r="I22" s="872">
        <v>-65</v>
      </c>
    </row>
    <row r="23" spans="2:9" ht="19.5" customHeight="1">
      <c r="B23" s="52" t="s">
        <v>611</v>
      </c>
      <c r="C23" s="95">
        <v>-187</v>
      </c>
      <c r="D23" s="76">
        <v>-237</v>
      </c>
      <c r="E23" s="76">
        <v>-75</v>
      </c>
      <c r="F23" s="76">
        <v>-56</v>
      </c>
      <c r="G23" s="76">
        <v>-90</v>
      </c>
      <c r="H23" s="76">
        <v>-3</v>
      </c>
      <c r="I23" s="871">
        <v>-648</v>
      </c>
    </row>
    <row r="24" spans="2:9" ht="19.5" customHeight="1">
      <c r="B24" s="254" t="s">
        <v>618</v>
      </c>
      <c r="C24" s="513">
        <v>1737</v>
      </c>
      <c r="D24" s="603">
        <v>3014</v>
      </c>
      <c r="E24" s="603">
        <v>1738</v>
      </c>
      <c r="F24" s="603">
        <v>450</v>
      </c>
      <c r="G24" s="603">
        <v>1553</v>
      </c>
      <c r="H24" s="603">
        <v>24</v>
      </c>
      <c r="I24" s="488">
        <v>8516</v>
      </c>
    </row>
    <row r="25" spans="2:9" ht="19.5" customHeight="1">
      <c r="B25" s="21" t="s">
        <v>615</v>
      </c>
      <c r="C25" s="27">
        <v>64</v>
      </c>
      <c r="D25" s="72">
        <v>65</v>
      </c>
      <c r="E25" s="72">
        <v>7</v>
      </c>
      <c r="F25" s="72">
        <v>-23</v>
      </c>
      <c r="G25" s="72">
        <v>9</v>
      </c>
      <c r="H25" s="72">
        <v>6</v>
      </c>
      <c r="I25" s="872">
        <v>128</v>
      </c>
    </row>
    <row r="26" spans="2:9" ht="19.5" customHeight="1">
      <c r="B26" s="21" t="s">
        <v>614</v>
      </c>
      <c r="C26" s="27">
        <v>67</v>
      </c>
      <c r="D26" s="72">
        <v>173</v>
      </c>
      <c r="E26" s="72">
        <v>110</v>
      </c>
      <c r="F26" s="72">
        <v>29</v>
      </c>
      <c r="G26" s="72">
        <v>40</v>
      </c>
      <c r="H26" s="72">
        <v>3</v>
      </c>
      <c r="I26" s="872">
        <v>422</v>
      </c>
    </row>
    <row r="27" spans="2:9" ht="19.5" customHeight="1">
      <c r="B27" s="21" t="s">
        <v>613</v>
      </c>
      <c r="C27" s="27">
        <v>32</v>
      </c>
      <c r="D27" s="72" t="s">
        <v>20</v>
      </c>
      <c r="E27" s="72" t="s">
        <v>20</v>
      </c>
      <c r="F27" s="72" t="s">
        <v>20</v>
      </c>
      <c r="G27" s="72" t="s">
        <v>20</v>
      </c>
      <c r="H27" s="72" t="s">
        <v>20</v>
      </c>
      <c r="I27" s="872">
        <v>32</v>
      </c>
    </row>
    <row r="28" spans="2:9" ht="19.5" customHeight="1">
      <c r="B28" s="21" t="s">
        <v>612</v>
      </c>
      <c r="C28" s="27">
        <v>-38</v>
      </c>
      <c r="D28" s="72">
        <v>-71</v>
      </c>
      <c r="E28" s="72">
        <v>-8</v>
      </c>
      <c r="F28" s="72" t="s">
        <v>20</v>
      </c>
      <c r="G28" s="72" t="s">
        <v>20</v>
      </c>
      <c r="H28" s="72" t="s">
        <v>20</v>
      </c>
      <c r="I28" s="872">
        <v>-117</v>
      </c>
    </row>
    <row r="29" spans="2:9" ht="19.5" customHeight="1">
      <c r="B29" s="52" t="s">
        <v>611</v>
      </c>
      <c r="C29" s="95">
        <v>-156</v>
      </c>
      <c r="D29" s="76">
        <v>-261</v>
      </c>
      <c r="E29" s="76">
        <v>-77</v>
      </c>
      <c r="F29" s="76">
        <v>-34</v>
      </c>
      <c r="G29" s="76">
        <v>-87</v>
      </c>
      <c r="H29" s="76">
        <v>-3</v>
      </c>
      <c r="I29" s="871">
        <v>-618</v>
      </c>
    </row>
    <row r="30" spans="2:9" ht="19.5" customHeight="1">
      <c r="B30" s="596" t="s">
        <v>617</v>
      </c>
      <c r="C30" s="513">
        <v>1706</v>
      </c>
      <c r="D30" s="603">
        <v>2920</v>
      </c>
      <c r="E30" s="603">
        <v>1770</v>
      </c>
      <c r="F30" s="603">
        <v>422</v>
      </c>
      <c r="G30" s="603">
        <v>1515</v>
      </c>
      <c r="H30" s="603">
        <v>30</v>
      </c>
      <c r="I30" s="488">
        <v>8363</v>
      </c>
    </row>
    <row r="31" spans="2:9" ht="19.5" customHeight="1">
      <c r="B31" s="882" t="s">
        <v>615</v>
      </c>
      <c r="C31" s="27">
        <v>18</v>
      </c>
      <c r="D31" s="72">
        <v>-97</v>
      </c>
      <c r="E31" s="72">
        <v>44</v>
      </c>
      <c r="F31" s="72">
        <v>11</v>
      </c>
      <c r="G31" s="72">
        <v>48</v>
      </c>
      <c r="H31" s="72" t="s">
        <v>20</v>
      </c>
      <c r="I31" s="872">
        <v>24</v>
      </c>
    </row>
    <row r="32" spans="2:9" ht="19.5" customHeight="1">
      <c r="B32" s="882" t="s">
        <v>614</v>
      </c>
      <c r="C32" s="27">
        <v>12</v>
      </c>
      <c r="D32" s="72">
        <v>20</v>
      </c>
      <c r="E32" s="72">
        <v>135</v>
      </c>
      <c r="F32" s="72">
        <v>2</v>
      </c>
      <c r="G32" s="72">
        <v>226</v>
      </c>
      <c r="H32" s="72">
        <v>1</v>
      </c>
      <c r="I32" s="872">
        <v>396</v>
      </c>
    </row>
    <row r="33" spans="2:9" ht="19.5" customHeight="1">
      <c r="B33" s="882" t="s">
        <v>613</v>
      </c>
      <c r="C33" s="27" t="s">
        <v>20</v>
      </c>
      <c r="D33" s="72" t="s">
        <v>20</v>
      </c>
      <c r="E33" s="72" t="s">
        <v>20</v>
      </c>
      <c r="F33" s="72" t="s">
        <v>20</v>
      </c>
      <c r="G33" s="72">
        <v>132</v>
      </c>
      <c r="H33" s="72" t="s">
        <v>20</v>
      </c>
      <c r="I33" s="872">
        <v>132</v>
      </c>
    </row>
    <row r="34" spans="2:9" ht="19.5" customHeight="1">
      <c r="B34" s="882" t="s">
        <v>612</v>
      </c>
      <c r="C34" s="27">
        <v>-51</v>
      </c>
      <c r="D34" s="72" t="s">
        <v>20</v>
      </c>
      <c r="E34" s="72">
        <v>-51</v>
      </c>
      <c r="F34" s="72" t="s">
        <v>20</v>
      </c>
      <c r="G34" s="72" t="s">
        <v>20</v>
      </c>
      <c r="H34" s="72" t="s">
        <v>20</v>
      </c>
      <c r="I34" s="872">
        <v>-102</v>
      </c>
    </row>
    <row r="35" spans="2:9" ht="19.5" customHeight="1">
      <c r="B35" s="889" t="s">
        <v>611</v>
      </c>
      <c r="C35" s="888">
        <v>-143</v>
      </c>
      <c r="D35" s="339">
        <v>-243</v>
      </c>
      <c r="E35" s="339">
        <v>-74</v>
      </c>
      <c r="F35" s="339">
        <v>-31</v>
      </c>
      <c r="G35" s="339">
        <v>-94</v>
      </c>
      <c r="H35" s="339">
        <v>-3</v>
      </c>
      <c r="I35" s="880">
        <v>-588</v>
      </c>
    </row>
    <row r="36" spans="2:9" ht="19.5" customHeight="1">
      <c r="B36" s="596" t="s">
        <v>616</v>
      </c>
      <c r="C36" s="513">
        <v>1542</v>
      </c>
      <c r="D36" s="603">
        <v>2600</v>
      </c>
      <c r="E36" s="603">
        <v>1824</v>
      </c>
      <c r="F36" s="603">
        <v>404</v>
      </c>
      <c r="G36" s="603">
        <v>1827</v>
      </c>
      <c r="H36" s="603">
        <v>28</v>
      </c>
      <c r="I36" s="488">
        <v>8225</v>
      </c>
    </row>
    <row r="37" spans="2:9" ht="30.75" customHeight="1">
      <c r="B37" s="882" t="s">
        <v>615</v>
      </c>
      <c r="C37" s="27">
        <v>31</v>
      </c>
      <c r="D37" s="72">
        <v>48</v>
      </c>
      <c r="E37" s="72">
        <v>-11</v>
      </c>
      <c r="F37" s="72">
        <v>7</v>
      </c>
      <c r="G37" s="72">
        <v>21</v>
      </c>
      <c r="H37" s="72">
        <v>4</v>
      </c>
      <c r="I37" s="872">
        <v>100</v>
      </c>
    </row>
    <row r="38" spans="2:9" ht="18" customHeight="1">
      <c r="B38" s="882" t="s">
        <v>614</v>
      </c>
      <c r="C38" s="27">
        <v>21</v>
      </c>
      <c r="D38" s="72">
        <v>111</v>
      </c>
      <c r="E38" s="72">
        <v>151</v>
      </c>
      <c r="F38" s="72">
        <v>3</v>
      </c>
      <c r="G38" s="72">
        <v>29</v>
      </c>
      <c r="H38" s="72" t="s">
        <v>20</v>
      </c>
      <c r="I38" s="872">
        <v>315</v>
      </c>
    </row>
    <row r="39" spans="2:9" ht="18" customHeight="1">
      <c r="B39" s="882" t="s">
        <v>613</v>
      </c>
      <c r="C39" s="27">
        <v>1</v>
      </c>
      <c r="D39" s="72" t="s">
        <v>20</v>
      </c>
      <c r="E39" s="72" t="s">
        <v>20</v>
      </c>
      <c r="F39" s="72" t="s">
        <v>20</v>
      </c>
      <c r="G39" s="72" t="s">
        <v>20</v>
      </c>
      <c r="H39" s="72" t="s">
        <v>20</v>
      </c>
      <c r="I39" s="872">
        <v>1</v>
      </c>
    </row>
    <row r="40" spans="2:9" ht="18" customHeight="1">
      <c r="B40" s="882" t="s">
        <v>612</v>
      </c>
      <c r="C40" s="27">
        <v>-26</v>
      </c>
      <c r="D40" s="72">
        <v>-21</v>
      </c>
      <c r="E40" s="72" t="s">
        <v>20</v>
      </c>
      <c r="F40" s="72" t="s">
        <v>20</v>
      </c>
      <c r="G40" s="72">
        <v>-206</v>
      </c>
      <c r="H40" s="72" t="s">
        <v>20</v>
      </c>
      <c r="I40" s="872">
        <v>-253</v>
      </c>
    </row>
    <row r="41" spans="2:9" ht="19.5" customHeight="1">
      <c r="B41" s="889" t="s">
        <v>611</v>
      </c>
      <c r="C41" s="888">
        <v>-133</v>
      </c>
      <c r="D41" s="339">
        <v>-240</v>
      </c>
      <c r="E41" s="339">
        <v>-76</v>
      </c>
      <c r="F41" s="339">
        <v>-32</v>
      </c>
      <c r="G41" s="339">
        <v>-91</v>
      </c>
      <c r="H41" s="339">
        <v>-3</v>
      </c>
      <c r="I41" s="880">
        <v>-575</v>
      </c>
    </row>
    <row r="42" spans="2:9" ht="19.5" customHeight="1">
      <c r="B42" s="887" t="s">
        <v>610</v>
      </c>
      <c r="C42" s="886">
        <v>1436</v>
      </c>
      <c r="D42" s="885">
        <v>2498</v>
      </c>
      <c r="E42" s="885">
        <v>1888</v>
      </c>
      <c r="F42" s="885">
        <v>382</v>
      </c>
      <c r="G42" s="885">
        <v>1580</v>
      </c>
      <c r="H42" s="885">
        <v>29</v>
      </c>
      <c r="I42" s="884">
        <v>7813</v>
      </c>
    </row>
    <row r="43" ht="18.75" customHeight="1"/>
    <row r="44" spans="2:9" ht="30.75" customHeight="1">
      <c r="B44" s="1279" t="s">
        <v>626</v>
      </c>
      <c r="C44" s="1279"/>
      <c r="D44" s="1279"/>
      <c r="E44" s="883"/>
      <c r="F44" s="883"/>
      <c r="G44" s="883"/>
      <c r="H44" s="883"/>
      <c r="I44" s="883"/>
    </row>
    <row r="45" spans="2:9" ht="19.5" customHeight="1">
      <c r="B45" s="21" t="s">
        <v>625</v>
      </c>
      <c r="C45" s="27">
        <v>26</v>
      </c>
      <c r="D45" s="72">
        <v>100</v>
      </c>
      <c r="E45" s="72"/>
      <c r="F45" s="72"/>
      <c r="G45" s="72"/>
      <c r="H45" s="760"/>
      <c r="I45" s="872">
        <v>126</v>
      </c>
    </row>
    <row r="46" spans="2:9" ht="19.5" customHeight="1">
      <c r="B46" s="21" t="s">
        <v>624</v>
      </c>
      <c r="C46" s="27" t="s">
        <v>20</v>
      </c>
      <c r="D46" s="72">
        <v>98</v>
      </c>
      <c r="E46" s="72" t="s">
        <v>20</v>
      </c>
      <c r="F46" s="72" t="s">
        <v>20</v>
      </c>
      <c r="G46" s="72" t="s">
        <v>20</v>
      </c>
      <c r="H46" s="72" t="s">
        <v>20</v>
      </c>
      <c r="I46" s="872">
        <v>98</v>
      </c>
    </row>
    <row r="47" spans="2:9" ht="19.5" customHeight="1">
      <c r="B47" s="882" t="s">
        <v>623</v>
      </c>
      <c r="C47" s="24" t="s">
        <v>20</v>
      </c>
      <c r="D47" s="24">
        <v>99</v>
      </c>
      <c r="E47" s="24" t="s">
        <v>20</v>
      </c>
      <c r="F47" s="24" t="s">
        <v>20</v>
      </c>
      <c r="G47" s="24" t="s">
        <v>20</v>
      </c>
      <c r="H47" s="27" t="s">
        <v>20</v>
      </c>
      <c r="I47" s="872">
        <v>99</v>
      </c>
    </row>
    <row r="48" spans="2:9" ht="19.5" customHeight="1">
      <c r="B48" s="882" t="s">
        <v>622</v>
      </c>
      <c r="C48" s="24" t="s">
        <v>20</v>
      </c>
      <c r="D48" s="24">
        <v>159</v>
      </c>
      <c r="E48" s="24" t="s">
        <v>20</v>
      </c>
      <c r="F48" s="24" t="s">
        <v>20</v>
      </c>
      <c r="G48" s="24" t="s">
        <v>20</v>
      </c>
      <c r="H48" s="881" t="s">
        <v>20</v>
      </c>
      <c r="I48" s="880">
        <v>159</v>
      </c>
    </row>
    <row r="49" spans="2:9" ht="19.5" customHeight="1">
      <c r="B49" s="879" t="s">
        <v>621</v>
      </c>
      <c r="C49" s="878" t="s">
        <v>20</v>
      </c>
      <c r="D49" s="877">
        <v>146</v>
      </c>
      <c r="E49" s="877" t="s">
        <v>20</v>
      </c>
      <c r="F49" s="877" t="s">
        <v>20</v>
      </c>
      <c r="G49" s="877" t="s">
        <v>20</v>
      </c>
      <c r="H49" s="877" t="s">
        <v>20</v>
      </c>
      <c r="I49" s="876">
        <v>146</v>
      </c>
    </row>
    <row r="50" spans="2:8" ht="19.5" customHeight="1">
      <c r="B50" s="378"/>
      <c r="C50" s="378"/>
      <c r="D50" s="378"/>
      <c r="E50" s="378"/>
      <c r="F50" s="378"/>
      <c r="G50" s="378"/>
      <c r="H50" s="378"/>
    </row>
    <row r="51" spans="2:9" ht="19.5" customHeight="1">
      <c r="B51" s="875" t="s">
        <v>609</v>
      </c>
      <c r="C51" s="1276" t="s">
        <v>600</v>
      </c>
      <c r="D51" s="1276"/>
      <c r="E51" s="1276"/>
      <c r="F51" s="1276"/>
      <c r="G51" s="1276"/>
      <c r="H51" s="1276"/>
      <c r="I51" s="1276"/>
    </row>
    <row r="52" spans="2:9" ht="36.75" customHeight="1">
      <c r="B52" s="874" t="s">
        <v>604</v>
      </c>
      <c r="C52" s="873" t="s">
        <v>373</v>
      </c>
      <c r="D52" s="873" t="s">
        <v>54</v>
      </c>
      <c r="E52" s="873" t="s">
        <v>358</v>
      </c>
      <c r="F52" s="873" t="s">
        <v>353</v>
      </c>
      <c r="G52" s="867" t="s">
        <v>607</v>
      </c>
      <c r="H52" s="873" t="s">
        <v>554</v>
      </c>
      <c r="I52" s="873" t="s">
        <v>47</v>
      </c>
    </row>
    <row r="53" spans="2:9" ht="19.5" customHeight="1">
      <c r="B53" s="596" t="s">
        <v>620</v>
      </c>
      <c r="C53" s="513" t="s">
        <v>20</v>
      </c>
      <c r="D53" s="603">
        <v>100</v>
      </c>
      <c r="E53" s="603">
        <v>502</v>
      </c>
      <c r="F53" s="603">
        <v>1950</v>
      </c>
      <c r="G53" s="603" t="s">
        <v>20</v>
      </c>
      <c r="H53" s="603" t="s">
        <v>20</v>
      </c>
      <c r="I53" s="488">
        <v>2552</v>
      </c>
    </row>
    <row r="54" spans="2:9" ht="19.5" customHeight="1">
      <c r="B54" s="21" t="s">
        <v>615</v>
      </c>
      <c r="C54" s="27" t="s">
        <v>20</v>
      </c>
      <c r="D54" s="72">
        <v>14</v>
      </c>
      <c r="E54" s="72">
        <v>4</v>
      </c>
      <c r="F54" s="72">
        <v>-2</v>
      </c>
      <c r="G54" s="72" t="s">
        <v>20</v>
      </c>
      <c r="H54" s="72" t="s">
        <v>20</v>
      </c>
      <c r="I54" s="872">
        <v>16</v>
      </c>
    </row>
    <row r="55" spans="2:9" ht="19.5" customHeight="1">
      <c r="B55" s="21" t="s">
        <v>614</v>
      </c>
      <c r="C55" s="27" t="s">
        <v>20</v>
      </c>
      <c r="D55" s="72" t="s">
        <v>20</v>
      </c>
      <c r="E55" s="72" t="s">
        <v>20</v>
      </c>
      <c r="F55" s="72" t="s">
        <v>20</v>
      </c>
      <c r="G55" s="72" t="s">
        <v>20</v>
      </c>
      <c r="H55" s="72" t="s">
        <v>20</v>
      </c>
      <c r="I55" s="872" t="s">
        <v>20</v>
      </c>
    </row>
    <row r="56" spans="2:9" ht="19.5" customHeight="1">
      <c r="B56" s="21" t="s">
        <v>613</v>
      </c>
      <c r="C56" s="27" t="s">
        <v>20</v>
      </c>
      <c r="D56" s="72" t="s">
        <v>20</v>
      </c>
      <c r="E56" s="72" t="s">
        <v>20</v>
      </c>
      <c r="F56" s="72" t="s">
        <v>20</v>
      </c>
      <c r="G56" s="72" t="s">
        <v>20</v>
      </c>
      <c r="H56" s="72" t="s">
        <v>20</v>
      </c>
      <c r="I56" s="872" t="s">
        <v>20</v>
      </c>
    </row>
    <row r="57" spans="2:9" ht="19.5" customHeight="1">
      <c r="B57" s="21" t="s">
        <v>612</v>
      </c>
      <c r="C57" s="27" t="s">
        <v>20</v>
      </c>
      <c r="D57" s="72" t="s">
        <v>20</v>
      </c>
      <c r="E57" s="72" t="s">
        <v>20</v>
      </c>
      <c r="F57" s="72" t="s">
        <v>20</v>
      </c>
      <c r="G57" s="72" t="s">
        <v>20</v>
      </c>
      <c r="H57" s="72" t="s">
        <v>20</v>
      </c>
      <c r="I57" s="872" t="s">
        <v>20</v>
      </c>
    </row>
    <row r="58" spans="2:9" ht="19.5" customHeight="1">
      <c r="B58" s="52" t="s">
        <v>611</v>
      </c>
      <c r="C58" s="95" t="s">
        <v>20</v>
      </c>
      <c r="D58" s="76">
        <v>-7</v>
      </c>
      <c r="E58" s="76">
        <v>-20</v>
      </c>
      <c r="F58" s="76">
        <v>-136</v>
      </c>
      <c r="G58" s="76" t="s">
        <v>20</v>
      </c>
      <c r="H58" s="76" t="s">
        <v>20</v>
      </c>
      <c r="I58" s="871">
        <v>-163</v>
      </c>
    </row>
    <row r="59" spans="2:9" ht="19.5" customHeight="1">
      <c r="B59" s="596" t="s">
        <v>619</v>
      </c>
      <c r="C59" s="513" t="s">
        <v>20</v>
      </c>
      <c r="D59" s="603">
        <v>107</v>
      </c>
      <c r="E59" s="603">
        <v>486</v>
      </c>
      <c r="F59" s="603">
        <v>1812</v>
      </c>
      <c r="G59" s="603" t="s">
        <v>20</v>
      </c>
      <c r="H59" s="603" t="s">
        <v>20</v>
      </c>
      <c r="I59" s="488">
        <v>2405</v>
      </c>
    </row>
    <row r="60" spans="2:9" ht="19.5" customHeight="1">
      <c r="B60" s="21" t="s">
        <v>615</v>
      </c>
      <c r="C60" s="27" t="s">
        <v>20</v>
      </c>
      <c r="D60" s="72">
        <v>-1</v>
      </c>
      <c r="E60" s="72">
        <v>-8</v>
      </c>
      <c r="F60" s="72">
        <v>-20</v>
      </c>
      <c r="G60" s="72" t="s">
        <v>20</v>
      </c>
      <c r="H60" s="72" t="s">
        <v>20</v>
      </c>
      <c r="I60" s="872">
        <v>-29</v>
      </c>
    </row>
    <row r="61" spans="2:9" ht="19.5" customHeight="1">
      <c r="B61" s="21" t="s">
        <v>614</v>
      </c>
      <c r="C61" s="27" t="s">
        <v>20</v>
      </c>
      <c r="D61" s="72" t="s">
        <v>20</v>
      </c>
      <c r="E61" s="72" t="s">
        <v>20</v>
      </c>
      <c r="F61" s="72" t="s">
        <v>20</v>
      </c>
      <c r="G61" s="72" t="s">
        <v>20</v>
      </c>
      <c r="H61" s="72" t="s">
        <v>20</v>
      </c>
      <c r="I61" s="872" t="s">
        <v>20</v>
      </c>
    </row>
    <row r="62" spans="2:9" ht="19.5" customHeight="1">
      <c r="B62" s="21" t="s">
        <v>613</v>
      </c>
      <c r="C62" s="27" t="s">
        <v>20</v>
      </c>
      <c r="D62" s="72" t="s">
        <v>20</v>
      </c>
      <c r="E62" s="72" t="s">
        <v>20</v>
      </c>
      <c r="F62" s="72" t="s">
        <v>20</v>
      </c>
      <c r="G62" s="72" t="s">
        <v>20</v>
      </c>
      <c r="H62" s="72">
        <v>779</v>
      </c>
      <c r="I62" s="872">
        <v>779</v>
      </c>
    </row>
    <row r="63" spans="2:9" ht="19.5" customHeight="1">
      <c r="B63" s="21" t="s">
        <v>612</v>
      </c>
      <c r="C63" s="27" t="s">
        <v>20</v>
      </c>
      <c r="D63" s="72">
        <v>-24</v>
      </c>
      <c r="E63" s="72">
        <v>-4</v>
      </c>
      <c r="F63" s="72">
        <v>-11</v>
      </c>
      <c r="G63" s="72" t="s">
        <v>20</v>
      </c>
      <c r="H63" s="72" t="s">
        <v>20</v>
      </c>
      <c r="I63" s="872">
        <v>-39</v>
      </c>
    </row>
    <row r="64" spans="2:9" ht="19.5" customHeight="1">
      <c r="B64" s="52" t="s">
        <v>611</v>
      </c>
      <c r="C64" s="95" t="s">
        <v>20</v>
      </c>
      <c r="D64" s="76">
        <v>-4</v>
      </c>
      <c r="E64" s="76">
        <v>-18</v>
      </c>
      <c r="F64" s="76">
        <v>-152</v>
      </c>
      <c r="G64" s="76" t="s">
        <v>20</v>
      </c>
      <c r="H64" s="76">
        <v>-35</v>
      </c>
      <c r="I64" s="871">
        <v>-209</v>
      </c>
    </row>
    <row r="65" spans="2:9" ht="19.5" customHeight="1">
      <c r="B65" s="596" t="s">
        <v>618</v>
      </c>
      <c r="C65" s="513" t="s">
        <v>20</v>
      </c>
      <c r="D65" s="603">
        <v>78</v>
      </c>
      <c r="E65" s="603">
        <v>456</v>
      </c>
      <c r="F65" s="603">
        <v>1629</v>
      </c>
      <c r="G65" s="603" t="s">
        <v>20</v>
      </c>
      <c r="H65" s="603">
        <v>744</v>
      </c>
      <c r="I65" s="488">
        <v>2907</v>
      </c>
    </row>
    <row r="66" spans="2:9" ht="19.5" customHeight="1">
      <c r="B66" s="21" t="s">
        <v>615</v>
      </c>
      <c r="C66" s="27" t="s">
        <v>20</v>
      </c>
      <c r="D66" s="72">
        <v>2</v>
      </c>
      <c r="E66" s="72">
        <v>-39</v>
      </c>
      <c r="F66" s="72">
        <v>5</v>
      </c>
      <c r="G66" s="72" t="s">
        <v>20</v>
      </c>
      <c r="H66" s="72">
        <v>78</v>
      </c>
      <c r="I66" s="872">
        <v>46</v>
      </c>
    </row>
    <row r="67" spans="2:9" ht="19.5" customHeight="1">
      <c r="B67" s="21" t="s">
        <v>614</v>
      </c>
      <c r="C67" s="27" t="s">
        <v>20</v>
      </c>
      <c r="D67" s="72" t="s">
        <v>20</v>
      </c>
      <c r="E67" s="72" t="s">
        <v>20</v>
      </c>
      <c r="F67" s="72" t="s">
        <v>20</v>
      </c>
      <c r="G67" s="72" t="s">
        <v>20</v>
      </c>
      <c r="H67" s="72">
        <v>158</v>
      </c>
      <c r="I67" s="872">
        <v>158</v>
      </c>
    </row>
    <row r="68" spans="2:9" ht="19.5" customHeight="1">
      <c r="B68" s="21" t="s">
        <v>613</v>
      </c>
      <c r="C68" s="27" t="s">
        <v>20</v>
      </c>
      <c r="D68" s="72" t="s">
        <v>20</v>
      </c>
      <c r="E68" s="72" t="s">
        <v>20</v>
      </c>
      <c r="F68" s="72" t="s">
        <v>20</v>
      </c>
      <c r="G68" s="72" t="s">
        <v>20</v>
      </c>
      <c r="H68" s="72">
        <v>118</v>
      </c>
      <c r="I68" s="872">
        <v>118</v>
      </c>
    </row>
    <row r="69" spans="2:9" ht="19.5" customHeight="1">
      <c r="B69" s="21" t="s">
        <v>612</v>
      </c>
      <c r="C69" s="27" t="s">
        <v>20</v>
      </c>
      <c r="D69" s="72" t="s">
        <v>20</v>
      </c>
      <c r="E69" s="72" t="s">
        <v>20</v>
      </c>
      <c r="F69" s="72" t="s">
        <v>20</v>
      </c>
      <c r="G69" s="72" t="s">
        <v>20</v>
      </c>
      <c r="H69" s="72" t="s">
        <v>20</v>
      </c>
      <c r="I69" s="872" t="s">
        <v>20</v>
      </c>
    </row>
    <row r="70" spans="2:9" ht="19.5" customHeight="1">
      <c r="B70" s="52" t="s">
        <v>611</v>
      </c>
      <c r="C70" s="95" t="s">
        <v>20</v>
      </c>
      <c r="D70" s="76" t="s">
        <v>20</v>
      </c>
      <c r="E70" s="76">
        <v>-15</v>
      </c>
      <c r="F70" s="76">
        <v>-146</v>
      </c>
      <c r="G70" s="76" t="s">
        <v>20</v>
      </c>
      <c r="H70" s="76">
        <v>-63</v>
      </c>
      <c r="I70" s="871">
        <v>-224</v>
      </c>
    </row>
    <row r="71" spans="2:9" ht="19.5" customHeight="1">
      <c r="B71" s="840" t="s">
        <v>617</v>
      </c>
      <c r="C71" s="513" t="s">
        <v>20</v>
      </c>
      <c r="D71" s="603">
        <v>80</v>
      </c>
      <c r="E71" s="603">
        <v>402</v>
      </c>
      <c r="F71" s="603">
        <v>1488</v>
      </c>
      <c r="G71" s="603" t="s">
        <v>20</v>
      </c>
      <c r="H71" s="603">
        <v>1035</v>
      </c>
      <c r="I71" s="488">
        <v>3005</v>
      </c>
    </row>
    <row r="72" spans="2:9" ht="19.5" customHeight="1">
      <c r="B72" s="21" t="s">
        <v>615</v>
      </c>
      <c r="C72" s="27" t="s">
        <v>20</v>
      </c>
      <c r="D72" s="72">
        <v>-3</v>
      </c>
      <c r="E72" s="72">
        <v>-141</v>
      </c>
      <c r="F72" s="72">
        <v>-3</v>
      </c>
      <c r="G72" s="72" t="s">
        <v>20</v>
      </c>
      <c r="H72" s="72">
        <v>33</v>
      </c>
      <c r="I72" s="872">
        <v>-114</v>
      </c>
    </row>
    <row r="73" spans="2:9" ht="36.75" customHeight="1">
      <c r="B73" s="21" t="s">
        <v>614</v>
      </c>
      <c r="C73" s="27" t="s">
        <v>20</v>
      </c>
      <c r="D73" s="72" t="s">
        <v>20</v>
      </c>
      <c r="E73" s="72" t="s">
        <v>20</v>
      </c>
      <c r="F73" s="72">
        <v>14</v>
      </c>
      <c r="G73" s="72" t="s">
        <v>20</v>
      </c>
      <c r="H73" s="72">
        <v>622</v>
      </c>
      <c r="I73" s="872">
        <v>636</v>
      </c>
    </row>
    <row r="74" spans="2:9" ht="19.5" customHeight="1">
      <c r="B74" s="21" t="s">
        <v>613</v>
      </c>
      <c r="C74" s="27" t="s">
        <v>20</v>
      </c>
      <c r="D74" s="72" t="s">
        <v>20</v>
      </c>
      <c r="E74" s="72" t="s">
        <v>20</v>
      </c>
      <c r="F74" s="72" t="s">
        <v>20</v>
      </c>
      <c r="G74" s="72" t="s">
        <v>20</v>
      </c>
      <c r="H74" s="72">
        <v>117</v>
      </c>
      <c r="I74" s="872">
        <v>117</v>
      </c>
    </row>
    <row r="75" spans="2:9" ht="19.5" customHeight="1">
      <c r="B75" s="21" t="s">
        <v>612</v>
      </c>
      <c r="C75" s="27" t="s">
        <v>20</v>
      </c>
      <c r="D75" s="72" t="s">
        <v>20</v>
      </c>
      <c r="E75" s="72" t="s">
        <v>20</v>
      </c>
      <c r="F75" s="72" t="s">
        <v>20</v>
      </c>
      <c r="G75" s="72" t="s">
        <v>20</v>
      </c>
      <c r="H75" s="72">
        <v>-92</v>
      </c>
      <c r="I75" s="872">
        <v>-92</v>
      </c>
    </row>
    <row r="76" spans="2:9" ht="19.5" customHeight="1">
      <c r="B76" s="52" t="s">
        <v>611</v>
      </c>
      <c r="C76" s="95" t="s">
        <v>20</v>
      </c>
      <c r="D76" s="76">
        <v>-1</v>
      </c>
      <c r="E76" s="76">
        <v>-13</v>
      </c>
      <c r="F76" s="76">
        <v>-164</v>
      </c>
      <c r="G76" s="76" t="s">
        <v>20</v>
      </c>
      <c r="H76" s="76">
        <v>-73</v>
      </c>
      <c r="I76" s="871">
        <v>-251</v>
      </c>
    </row>
    <row r="77" spans="2:9" ht="19.5" customHeight="1">
      <c r="B77" s="840" t="s">
        <v>616</v>
      </c>
      <c r="C77" s="513" t="s">
        <v>20</v>
      </c>
      <c r="D77" s="603">
        <v>76</v>
      </c>
      <c r="E77" s="603">
        <v>248</v>
      </c>
      <c r="F77" s="603">
        <v>1335</v>
      </c>
      <c r="G77" s="603" t="s">
        <v>20</v>
      </c>
      <c r="H77" s="603">
        <v>1642</v>
      </c>
      <c r="I77" s="488">
        <v>3301</v>
      </c>
    </row>
    <row r="78" spans="2:9" ht="19.5" customHeight="1">
      <c r="B78" s="21" t="s">
        <v>615</v>
      </c>
      <c r="C78" s="27" t="s">
        <v>20</v>
      </c>
      <c r="D78" s="72">
        <v>-2</v>
      </c>
      <c r="E78" s="72">
        <v>2</v>
      </c>
      <c r="F78" s="72">
        <v>-8</v>
      </c>
      <c r="G78" s="72" t="s">
        <v>20</v>
      </c>
      <c r="H78" s="72">
        <v>6</v>
      </c>
      <c r="I78" s="872">
        <v>-2</v>
      </c>
    </row>
    <row r="79" spans="2:9" ht="19.5" customHeight="1">
      <c r="B79" s="21" t="s">
        <v>614</v>
      </c>
      <c r="C79" s="27" t="s">
        <v>20</v>
      </c>
      <c r="D79" s="72" t="s">
        <v>20</v>
      </c>
      <c r="E79" s="72" t="s">
        <v>20</v>
      </c>
      <c r="F79" s="72">
        <v>2</v>
      </c>
      <c r="G79" s="72" t="s">
        <v>20</v>
      </c>
      <c r="H79" s="72">
        <v>516</v>
      </c>
      <c r="I79" s="872">
        <v>518</v>
      </c>
    </row>
    <row r="80" spans="2:9" ht="19.5" customHeight="1">
      <c r="B80" s="21" t="s">
        <v>613</v>
      </c>
      <c r="C80" s="27" t="s">
        <v>20</v>
      </c>
      <c r="D80" s="72" t="s">
        <v>20</v>
      </c>
      <c r="E80" s="72" t="s">
        <v>20</v>
      </c>
      <c r="F80" s="72" t="s">
        <v>20</v>
      </c>
      <c r="G80" s="72" t="s">
        <v>20</v>
      </c>
      <c r="H80" s="72">
        <v>107</v>
      </c>
      <c r="I80" s="872">
        <v>107</v>
      </c>
    </row>
    <row r="81" spans="2:9" ht="19.5" customHeight="1">
      <c r="B81" s="21" t="s">
        <v>612</v>
      </c>
      <c r="C81" s="27" t="s">
        <v>20</v>
      </c>
      <c r="D81" s="72" t="s">
        <v>20</v>
      </c>
      <c r="E81" s="72" t="s">
        <v>20</v>
      </c>
      <c r="F81" s="72" t="s">
        <v>20</v>
      </c>
      <c r="G81" s="72" t="s">
        <v>20</v>
      </c>
      <c r="H81" s="72">
        <v>-6</v>
      </c>
      <c r="I81" s="872">
        <v>-6</v>
      </c>
    </row>
    <row r="82" spans="2:9" ht="19.5" customHeight="1">
      <c r="B82" s="52" t="s">
        <v>611</v>
      </c>
      <c r="C82" s="95" t="s">
        <v>20</v>
      </c>
      <c r="D82" s="76">
        <v>-1</v>
      </c>
      <c r="E82" s="76">
        <v>-14</v>
      </c>
      <c r="F82" s="76">
        <v>-110</v>
      </c>
      <c r="G82" s="76" t="s">
        <v>20</v>
      </c>
      <c r="H82" s="76">
        <v>-83</v>
      </c>
      <c r="I82" s="871">
        <v>-208</v>
      </c>
    </row>
    <row r="83" spans="2:9" ht="19.5" customHeight="1">
      <c r="B83" s="817" t="s">
        <v>610</v>
      </c>
      <c r="C83" s="757" t="s">
        <v>20</v>
      </c>
      <c r="D83" s="756">
        <v>73</v>
      </c>
      <c r="E83" s="756">
        <v>236</v>
      </c>
      <c r="F83" s="756">
        <v>1219</v>
      </c>
      <c r="G83" s="756" t="s">
        <v>20</v>
      </c>
      <c r="H83" s="756">
        <v>2182</v>
      </c>
      <c r="I83" s="870">
        <v>3710</v>
      </c>
    </row>
    <row r="84" spans="3:9" ht="19.5" customHeight="1">
      <c r="C84" s="103"/>
      <c r="D84" s="103"/>
      <c r="E84" s="103"/>
      <c r="F84" s="103"/>
      <c r="G84" s="103"/>
      <c r="H84" s="103"/>
      <c r="I84" s="103"/>
    </row>
    <row r="85" spans="2:9" ht="19.5" customHeight="1">
      <c r="B85" s="869" t="s">
        <v>609</v>
      </c>
      <c r="C85" s="1277" t="s">
        <v>608</v>
      </c>
      <c r="D85" s="1277"/>
      <c r="E85" s="1277"/>
      <c r="F85" s="1277"/>
      <c r="G85" s="1277"/>
      <c r="H85" s="1277"/>
      <c r="I85" s="1277"/>
    </row>
    <row r="86" spans="2:9" ht="36.75" customHeight="1">
      <c r="B86" s="868"/>
      <c r="C86" s="866" t="s">
        <v>373</v>
      </c>
      <c r="D86" s="866" t="s">
        <v>54</v>
      </c>
      <c r="E86" s="866" t="s">
        <v>358</v>
      </c>
      <c r="F86" s="866" t="s">
        <v>353</v>
      </c>
      <c r="G86" s="867" t="s">
        <v>607</v>
      </c>
      <c r="H86" s="866" t="s">
        <v>554</v>
      </c>
      <c r="I86" s="866" t="s">
        <v>47</v>
      </c>
    </row>
    <row r="87" spans="2:9" ht="19.5" customHeight="1">
      <c r="B87" s="605" t="s">
        <v>606</v>
      </c>
      <c r="C87" s="504"/>
      <c r="D87" s="864"/>
      <c r="E87" s="504"/>
      <c r="F87" s="504"/>
      <c r="G87" s="504"/>
      <c r="H87" s="504"/>
      <c r="I87" s="504"/>
    </row>
    <row r="88" spans="2:9" ht="19.5" customHeight="1">
      <c r="B88" s="91" t="s">
        <v>604</v>
      </c>
      <c r="C88" s="853">
        <v>1706</v>
      </c>
      <c r="D88" s="853">
        <v>3478</v>
      </c>
      <c r="E88" s="845">
        <v>2026</v>
      </c>
      <c r="F88" s="845">
        <v>2386</v>
      </c>
      <c r="G88" s="845">
        <v>1069</v>
      </c>
      <c r="H88" s="845">
        <v>30</v>
      </c>
      <c r="I88" s="852">
        <v>10695</v>
      </c>
    </row>
    <row r="89" spans="2:9" ht="19.5" customHeight="1">
      <c r="B89" s="21" t="s">
        <v>601</v>
      </c>
      <c r="C89" s="27">
        <v>1706</v>
      </c>
      <c r="D89" s="27">
        <v>3371</v>
      </c>
      <c r="E89" s="72">
        <v>1540</v>
      </c>
      <c r="F89" s="72">
        <v>574</v>
      </c>
      <c r="G89" s="72">
        <v>1069</v>
      </c>
      <c r="H89" s="72">
        <v>30</v>
      </c>
      <c r="I89" s="831">
        <v>8290</v>
      </c>
    </row>
    <row r="90" spans="2:9" ht="19.5" customHeight="1">
      <c r="B90" s="52" t="s">
        <v>600</v>
      </c>
      <c r="C90" s="95" t="s">
        <v>20</v>
      </c>
      <c r="D90" s="95">
        <v>107</v>
      </c>
      <c r="E90" s="76">
        <v>486</v>
      </c>
      <c r="F90" s="76">
        <v>1812</v>
      </c>
      <c r="G90" s="76" t="s">
        <v>20</v>
      </c>
      <c r="H90" s="76" t="s">
        <v>20</v>
      </c>
      <c r="I90" s="833">
        <v>2405</v>
      </c>
    </row>
    <row r="91" spans="2:9" ht="19.5" customHeight="1">
      <c r="B91" s="863" t="s">
        <v>603</v>
      </c>
      <c r="C91" s="853">
        <v>962</v>
      </c>
      <c r="D91" s="853">
        <v>1692</v>
      </c>
      <c r="E91" s="845">
        <v>638</v>
      </c>
      <c r="F91" s="845">
        <v>2055</v>
      </c>
      <c r="G91" s="845">
        <v>336</v>
      </c>
      <c r="H91" s="845">
        <v>25</v>
      </c>
      <c r="I91" s="852">
        <v>5708</v>
      </c>
    </row>
    <row r="92" spans="2:9" ht="19.5" customHeight="1">
      <c r="B92" s="21" t="s">
        <v>601</v>
      </c>
      <c r="C92" s="27">
        <v>962</v>
      </c>
      <c r="D92" s="27">
        <v>1666</v>
      </c>
      <c r="E92" s="72">
        <v>505</v>
      </c>
      <c r="F92" s="72">
        <v>427</v>
      </c>
      <c r="G92" s="72">
        <v>336</v>
      </c>
      <c r="H92" s="72">
        <v>25</v>
      </c>
      <c r="I92" s="831">
        <v>3921</v>
      </c>
    </row>
    <row r="93" spans="2:9" ht="19.5" customHeight="1">
      <c r="B93" s="52" t="s">
        <v>600</v>
      </c>
      <c r="C93" s="95" t="s">
        <v>20</v>
      </c>
      <c r="D93" s="95">
        <v>26</v>
      </c>
      <c r="E93" s="76">
        <v>133</v>
      </c>
      <c r="F93" s="76">
        <v>1628</v>
      </c>
      <c r="G93" s="76" t="s">
        <v>20</v>
      </c>
      <c r="H93" s="76" t="s">
        <v>20</v>
      </c>
      <c r="I93" s="833">
        <v>1787</v>
      </c>
    </row>
    <row r="94" spans="2:9" ht="19.5" customHeight="1">
      <c r="B94" s="863" t="s">
        <v>602</v>
      </c>
      <c r="C94" s="853">
        <v>744</v>
      </c>
      <c r="D94" s="853">
        <v>1786</v>
      </c>
      <c r="E94" s="845">
        <v>1388</v>
      </c>
      <c r="F94" s="845">
        <v>331</v>
      </c>
      <c r="G94" s="845">
        <v>733</v>
      </c>
      <c r="H94" s="845">
        <v>5</v>
      </c>
      <c r="I94" s="852">
        <v>4987</v>
      </c>
    </row>
    <row r="95" spans="2:9" ht="19.5" customHeight="1">
      <c r="B95" s="21" t="s">
        <v>601</v>
      </c>
      <c r="C95" s="27">
        <v>744</v>
      </c>
      <c r="D95" s="27">
        <v>1705</v>
      </c>
      <c r="E95" s="72">
        <v>1035</v>
      </c>
      <c r="F95" s="72">
        <v>147</v>
      </c>
      <c r="G95" s="72">
        <v>733</v>
      </c>
      <c r="H95" s="72">
        <v>5</v>
      </c>
      <c r="I95" s="831">
        <v>4369</v>
      </c>
    </row>
    <row r="96" spans="2:9" ht="19.5" customHeight="1">
      <c r="B96" s="862" t="s">
        <v>600</v>
      </c>
      <c r="C96" s="861" t="s">
        <v>20</v>
      </c>
      <c r="D96" s="861">
        <v>81</v>
      </c>
      <c r="E96" s="860">
        <v>353</v>
      </c>
      <c r="F96" s="860">
        <v>184</v>
      </c>
      <c r="G96" s="860" t="s">
        <v>20</v>
      </c>
      <c r="H96" s="860" t="s">
        <v>20</v>
      </c>
      <c r="I96" s="859">
        <v>618</v>
      </c>
    </row>
    <row r="97" spans="2:9" ht="19.5" customHeight="1">
      <c r="B97" s="605" t="s">
        <v>605</v>
      </c>
      <c r="C97" s="864"/>
      <c r="D97" s="864"/>
      <c r="E97" s="114"/>
      <c r="F97" s="114"/>
      <c r="G97" s="865"/>
      <c r="H97" s="864"/>
      <c r="I97" s="504"/>
    </row>
    <row r="98" spans="2:9" ht="19.5" customHeight="1">
      <c r="B98" s="91" t="s">
        <v>604</v>
      </c>
      <c r="C98" s="853">
        <v>1737</v>
      </c>
      <c r="D98" s="853">
        <v>3092</v>
      </c>
      <c r="E98" s="845">
        <v>2194</v>
      </c>
      <c r="F98" s="845">
        <v>2079</v>
      </c>
      <c r="G98" s="845">
        <v>1553</v>
      </c>
      <c r="H98" s="845">
        <v>768</v>
      </c>
      <c r="I98" s="852">
        <v>11423</v>
      </c>
    </row>
    <row r="99" spans="2:9" ht="19.5" customHeight="1">
      <c r="B99" s="21" t="s">
        <v>601</v>
      </c>
      <c r="C99" s="27">
        <v>1737</v>
      </c>
      <c r="D99" s="27">
        <v>3014</v>
      </c>
      <c r="E99" s="72">
        <v>1738</v>
      </c>
      <c r="F99" s="72">
        <v>450</v>
      </c>
      <c r="G99" s="72">
        <v>1553</v>
      </c>
      <c r="H99" s="72">
        <v>24</v>
      </c>
      <c r="I99" s="831">
        <v>8516</v>
      </c>
    </row>
    <row r="100" spans="2:9" ht="19.5" customHeight="1">
      <c r="B100" s="52" t="s">
        <v>600</v>
      </c>
      <c r="C100" s="95" t="s">
        <v>20</v>
      </c>
      <c r="D100" s="95">
        <v>78</v>
      </c>
      <c r="E100" s="76">
        <v>456</v>
      </c>
      <c r="F100" s="76">
        <v>1629</v>
      </c>
      <c r="G100" s="76" t="s">
        <v>20</v>
      </c>
      <c r="H100" s="76">
        <v>744</v>
      </c>
      <c r="I100" s="833">
        <v>2907</v>
      </c>
    </row>
    <row r="101" spans="2:9" ht="19.5" customHeight="1">
      <c r="B101" s="863" t="s">
        <v>603</v>
      </c>
      <c r="C101" s="853">
        <v>894</v>
      </c>
      <c r="D101" s="853">
        <v>1660</v>
      </c>
      <c r="E101" s="845">
        <v>647</v>
      </c>
      <c r="F101" s="845">
        <v>1869</v>
      </c>
      <c r="G101" s="845">
        <v>302</v>
      </c>
      <c r="H101" s="845">
        <v>674</v>
      </c>
      <c r="I101" s="852">
        <v>6046</v>
      </c>
    </row>
    <row r="102" spans="2:9" ht="19.5" customHeight="1">
      <c r="B102" s="21" t="s">
        <v>601</v>
      </c>
      <c r="C102" s="27">
        <v>894</v>
      </c>
      <c r="D102" s="27">
        <v>1639</v>
      </c>
      <c r="E102" s="72">
        <v>524</v>
      </c>
      <c r="F102" s="72">
        <v>371</v>
      </c>
      <c r="G102" s="72">
        <v>302</v>
      </c>
      <c r="H102" s="72">
        <v>19</v>
      </c>
      <c r="I102" s="831">
        <v>3749</v>
      </c>
    </row>
    <row r="103" spans="2:9" ht="19.5" customHeight="1">
      <c r="B103" s="52" t="s">
        <v>600</v>
      </c>
      <c r="C103" s="95" t="s">
        <v>20</v>
      </c>
      <c r="D103" s="95">
        <v>21</v>
      </c>
      <c r="E103" s="76">
        <v>123</v>
      </c>
      <c r="F103" s="76">
        <v>1498</v>
      </c>
      <c r="G103" s="860" t="s">
        <v>20</v>
      </c>
      <c r="H103" s="76">
        <v>655</v>
      </c>
      <c r="I103" s="833">
        <v>2297</v>
      </c>
    </row>
    <row r="104" spans="2:9" ht="19.5" customHeight="1">
      <c r="B104" s="863" t="s">
        <v>602</v>
      </c>
      <c r="C104" s="853">
        <v>843</v>
      </c>
      <c r="D104" s="853">
        <v>1432</v>
      </c>
      <c r="E104" s="845">
        <v>1547</v>
      </c>
      <c r="F104" s="845">
        <v>210</v>
      </c>
      <c r="G104" s="845">
        <v>1251</v>
      </c>
      <c r="H104" s="845">
        <v>94</v>
      </c>
      <c r="I104" s="852">
        <v>5377</v>
      </c>
    </row>
    <row r="105" spans="2:9" ht="19.5" customHeight="1">
      <c r="B105" s="21" t="s">
        <v>601</v>
      </c>
      <c r="C105" s="27">
        <v>843</v>
      </c>
      <c r="D105" s="27">
        <v>1375</v>
      </c>
      <c r="E105" s="72">
        <v>1214</v>
      </c>
      <c r="F105" s="72">
        <v>79</v>
      </c>
      <c r="G105" s="72">
        <v>1251</v>
      </c>
      <c r="H105" s="72">
        <v>5</v>
      </c>
      <c r="I105" s="831">
        <v>4767</v>
      </c>
    </row>
    <row r="106" spans="2:9" ht="19.5" customHeight="1">
      <c r="B106" s="862" t="s">
        <v>600</v>
      </c>
      <c r="C106" s="861" t="s">
        <v>20</v>
      </c>
      <c r="D106" s="861">
        <v>57</v>
      </c>
      <c r="E106" s="860">
        <v>333</v>
      </c>
      <c r="F106" s="860">
        <v>131</v>
      </c>
      <c r="G106" s="860" t="s">
        <v>20</v>
      </c>
      <c r="H106" s="860">
        <v>89</v>
      </c>
      <c r="I106" s="859">
        <v>610</v>
      </c>
    </row>
    <row r="107" spans="2:9" ht="19.5" customHeight="1">
      <c r="B107" s="858" t="s">
        <v>236</v>
      </c>
      <c r="C107" s="855"/>
      <c r="D107" s="855"/>
      <c r="E107" s="857"/>
      <c r="F107" s="857"/>
      <c r="G107" s="856"/>
      <c r="H107" s="855"/>
      <c r="I107" s="854"/>
    </row>
    <row r="108" spans="2:9" ht="19.5" customHeight="1">
      <c r="B108" s="840" t="s">
        <v>604</v>
      </c>
      <c r="C108" s="853">
        <v>1706</v>
      </c>
      <c r="D108" s="853">
        <v>3000</v>
      </c>
      <c r="E108" s="845">
        <v>2172</v>
      </c>
      <c r="F108" s="845">
        <v>1910</v>
      </c>
      <c r="G108" s="845">
        <v>1515</v>
      </c>
      <c r="H108" s="845">
        <v>1065</v>
      </c>
      <c r="I108" s="852">
        <v>11368</v>
      </c>
    </row>
    <row r="109" spans="2:9" ht="19.5" customHeight="1">
      <c r="B109" s="21" t="s">
        <v>601</v>
      </c>
      <c r="C109" s="27">
        <v>1706</v>
      </c>
      <c r="D109" s="27">
        <v>2920</v>
      </c>
      <c r="E109" s="72">
        <v>1770</v>
      </c>
      <c r="F109" s="72">
        <v>422</v>
      </c>
      <c r="G109" s="72">
        <v>1515</v>
      </c>
      <c r="H109" s="72">
        <v>30</v>
      </c>
      <c r="I109" s="831">
        <v>8363</v>
      </c>
    </row>
    <row r="110" spans="2:9" ht="19.5" customHeight="1">
      <c r="B110" s="52" t="s">
        <v>600</v>
      </c>
      <c r="C110" s="95" t="s">
        <v>20</v>
      </c>
      <c r="D110" s="95">
        <v>80</v>
      </c>
      <c r="E110" s="76">
        <v>402</v>
      </c>
      <c r="F110" s="76">
        <v>1488</v>
      </c>
      <c r="G110" s="76" t="s">
        <v>20</v>
      </c>
      <c r="H110" s="76">
        <v>1035</v>
      </c>
      <c r="I110" s="833">
        <v>3005</v>
      </c>
    </row>
    <row r="111" spans="2:9" ht="19.5" customHeight="1">
      <c r="B111" s="840" t="s">
        <v>603</v>
      </c>
      <c r="C111" s="853">
        <v>827</v>
      </c>
      <c r="D111" s="853">
        <v>1584</v>
      </c>
      <c r="E111" s="845">
        <v>616</v>
      </c>
      <c r="F111" s="845">
        <v>1718</v>
      </c>
      <c r="G111" s="845">
        <v>290</v>
      </c>
      <c r="H111" s="845">
        <v>754</v>
      </c>
      <c r="I111" s="852">
        <v>5789</v>
      </c>
    </row>
    <row r="112" spans="2:9" ht="19.5" customHeight="1">
      <c r="B112" s="21" t="s">
        <v>601</v>
      </c>
      <c r="C112" s="27">
        <v>827</v>
      </c>
      <c r="D112" s="27">
        <v>1563</v>
      </c>
      <c r="E112" s="72">
        <v>475</v>
      </c>
      <c r="F112" s="72">
        <v>349</v>
      </c>
      <c r="G112" s="72">
        <v>290</v>
      </c>
      <c r="H112" s="72">
        <v>23</v>
      </c>
      <c r="I112" s="831">
        <v>3527</v>
      </c>
    </row>
    <row r="113" spans="2:9" ht="19.5" customHeight="1">
      <c r="B113" s="52" t="s">
        <v>600</v>
      </c>
      <c r="C113" s="95" t="s">
        <v>20</v>
      </c>
      <c r="D113" s="95">
        <v>21</v>
      </c>
      <c r="E113" s="76">
        <v>141</v>
      </c>
      <c r="F113" s="76">
        <v>1369</v>
      </c>
      <c r="G113" s="76" t="s">
        <v>20</v>
      </c>
      <c r="H113" s="76">
        <v>731</v>
      </c>
      <c r="I113" s="833">
        <v>2262</v>
      </c>
    </row>
    <row r="114" spans="2:9" ht="19.5" customHeight="1">
      <c r="B114" s="840" t="s">
        <v>602</v>
      </c>
      <c r="C114" s="853">
        <v>879</v>
      </c>
      <c r="D114" s="853">
        <v>1416</v>
      </c>
      <c r="E114" s="845">
        <v>1556</v>
      </c>
      <c r="F114" s="845">
        <v>192</v>
      </c>
      <c r="G114" s="845">
        <v>1225</v>
      </c>
      <c r="H114" s="845">
        <v>311</v>
      </c>
      <c r="I114" s="852">
        <v>5579</v>
      </c>
    </row>
    <row r="115" spans="2:9" ht="19.5" customHeight="1">
      <c r="B115" s="21" t="s">
        <v>601</v>
      </c>
      <c r="C115" s="27">
        <v>879</v>
      </c>
      <c r="D115" s="27">
        <v>1357</v>
      </c>
      <c r="E115" s="72">
        <v>1295</v>
      </c>
      <c r="F115" s="72">
        <v>73</v>
      </c>
      <c r="G115" s="72">
        <v>1225</v>
      </c>
      <c r="H115" s="72">
        <v>7</v>
      </c>
      <c r="I115" s="831">
        <v>4836</v>
      </c>
    </row>
    <row r="116" spans="2:9" ht="19.5" customHeight="1">
      <c r="B116" s="747" t="s">
        <v>600</v>
      </c>
      <c r="C116" s="830" t="s">
        <v>20</v>
      </c>
      <c r="D116" s="830">
        <v>59</v>
      </c>
      <c r="E116" s="809">
        <v>261</v>
      </c>
      <c r="F116" s="809">
        <v>119</v>
      </c>
      <c r="G116" s="809" t="s">
        <v>20</v>
      </c>
      <c r="H116" s="809">
        <v>304</v>
      </c>
      <c r="I116" s="829">
        <v>743</v>
      </c>
    </row>
    <row r="117" spans="2:9" ht="19.5" customHeight="1">
      <c r="B117" s="851" t="s">
        <v>237</v>
      </c>
      <c r="C117" s="848"/>
      <c r="D117" s="848"/>
      <c r="E117" s="850"/>
      <c r="F117" s="850"/>
      <c r="G117" s="849"/>
      <c r="H117" s="848"/>
      <c r="I117" s="847"/>
    </row>
    <row r="118" spans="2:9" ht="19.5" customHeight="1">
      <c r="B118" s="846" t="s">
        <v>604</v>
      </c>
      <c r="C118" s="515">
        <v>1542</v>
      </c>
      <c r="D118" s="515">
        <v>2676</v>
      </c>
      <c r="E118" s="622">
        <v>2072</v>
      </c>
      <c r="F118" s="622">
        <v>1739</v>
      </c>
      <c r="G118" s="845">
        <v>1827</v>
      </c>
      <c r="H118" s="515">
        <v>1670</v>
      </c>
      <c r="I118" s="844">
        <v>11526</v>
      </c>
    </row>
    <row r="119" spans="2:9" ht="19.5" customHeight="1">
      <c r="B119" s="21" t="s">
        <v>601</v>
      </c>
      <c r="C119" s="27">
        <v>1542</v>
      </c>
      <c r="D119" s="27">
        <v>2600</v>
      </c>
      <c r="E119" s="72">
        <v>1824</v>
      </c>
      <c r="F119" s="72">
        <v>404</v>
      </c>
      <c r="G119" s="72">
        <v>1827</v>
      </c>
      <c r="H119" s="27">
        <v>28</v>
      </c>
      <c r="I119" s="831">
        <v>8225</v>
      </c>
    </row>
    <row r="120" spans="2:9" ht="19.5" customHeight="1">
      <c r="B120" s="264" t="s">
        <v>600</v>
      </c>
      <c r="C120" s="842" t="s">
        <v>20</v>
      </c>
      <c r="D120" s="842">
        <v>76</v>
      </c>
      <c r="E120" s="843">
        <v>248</v>
      </c>
      <c r="F120" s="843">
        <v>1335</v>
      </c>
      <c r="G120" s="843" t="s">
        <v>20</v>
      </c>
      <c r="H120" s="842">
        <v>1642</v>
      </c>
      <c r="I120" s="841">
        <v>3301</v>
      </c>
    </row>
    <row r="121" spans="2:9" ht="19.5" customHeight="1">
      <c r="B121" s="840" t="s">
        <v>603</v>
      </c>
      <c r="C121" s="513">
        <v>766</v>
      </c>
      <c r="D121" s="513">
        <v>1469</v>
      </c>
      <c r="E121" s="603">
        <v>540</v>
      </c>
      <c r="F121" s="603">
        <v>1577</v>
      </c>
      <c r="G121" s="603">
        <v>539</v>
      </c>
      <c r="H121" s="513">
        <v>783</v>
      </c>
      <c r="I121" s="492">
        <v>5674</v>
      </c>
    </row>
    <row r="122" spans="2:9" ht="19.5" customHeight="1">
      <c r="B122" s="21" t="s">
        <v>601</v>
      </c>
      <c r="C122" s="27">
        <v>766</v>
      </c>
      <c r="D122" s="27">
        <v>1452</v>
      </c>
      <c r="E122" s="72">
        <v>452</v>
      </c>
      <c r="F122" s="72">
        <v>330</v>
      </c>
      <c r="G122" s="72">
        <v>539</v>
      </c>
      <c r="H122" s="27">
        <v>21</v>
      </c>
      <c r="I122" s="831">
        <v>3560</v>
      </c>
    </row>
    <row r="123" spans="2:9" ht="19.5" customHeight="1">
      <c r="B123" s="52" t="s">
        <v>600</v>
      </c>
      <c r="C123" s="95" t="s">
        <v>20</v>
      </c>
      <c r="D123" s="95">
        <v>17</v>
      </c>
      <c r="E123" s="76">
        <v>88</v>
      </c>
      <c r="F123" s="76">
        <v>1247</v>
      </c>
      <c r="G123" s="76" t="s">
        <v>20</v>
      </c>
      <c r="H123" s="95">
        <v>762</v>
      </c>
      <c r="I123" s="833">
        <v>2114</v>
      </c>
    </row>
    <row r="124" spans="2:9" ht="19.5" customHeight="1">
      <c r="B124" s="840" t="s">
        <v>602</v>
      </c>
      <c r="C124" s="513">
        <v>776</v>
      </c>
      <c r="D124" s="513">
        <v>1207</v>
      </c>
      <c r="E124" s="603">
        <v>1532</v>
      </c>
      <c r="F124" s="603">
        <v>162</v>
      </c>
      <c r="G124" s="603">
        <v>1288</v>
      </c>
      <c r="H124" s="513">
        <v>887</v>
      </c>
      <c r="I124" s="492">
        <v>5852</v>
      </c>
    </row>
    <row r="125" spans="2:9" ht="19.5" customHeight="1">
      <c r="B125" s="21" t="s">
        <v>601</v>
      </c>
      <c r="C125" s="27">
        <v>776</v>
      </c>
      <c r="D125" s="27">
        <v>1148</v>
      </c>
      <c r="E125" s="72">
        <v>1372</v>
      </c>
      <c r="F125" s="72">
        <v>74</v>
      </c>
      <c r="G125" s="72">
        <v>1288</v>
      </c>
      <c r="H125" s="72">
        <v>7</v>
      </c>
      <c r="I125" s="831">
        <v>4665</v>
      </c>
    </row>
    <row r="126" spans="2:9" ht="19.5" customHeight="1">
      <c r="B126" s="747" t="s">
        <v>600</v>
      </c>
      <c r="C126" s="830" t="s">
        <v>20</v>
      </c>
      <c r="D126" s="830">
        <v>59</v>
      </c>
      <c r="E126" s="809">
        <v>160</v>
      </c>
      <c r="F126" s="809">
        <v>88</v>
      </c>
      <c r="G126" s="809" t="s">
        <v>20</v>
      </c>
      <c r="H126" s="809">
        <v>880</v>
      </c>
      <c r="I126" s="829">
        <v>1187</v>
      </c>
    </row>
    <row r="127" spans="2:9" ht="19.5" customHeight="1">
      <c r="B127" s="839" t="s">
        <v>238</v>
      </c>
      <c r="C127" s="836"/>
      <c r="D127" s="836"/>
      <c r="E127" s="838"/>
      <c r="F127" s="838"/>
      <c r="G127" s="837"/>
      <c r="H127" s="836"/>
      <c r="I127" s="835"/>
    </row>
    <row r="128" spans="2:9" ht="19.5" customHeight="1">
      <c r="B128" s="834" t="s">
        <v>604</v>
      </c>
      <c r="C128" s="757">
        <v>1436</v>
      </c>
      <c r="D128" s="757">
        <v>2571</v>
      </c>
      <c r="E128" s="756">
        <v>2124</v>
      </c>
      <c r="F128" s="756">
        <v>1601</v>
      </c>
      <c r="G128" s="756">
        <v>1580</v>
      </c>
      <c r="H128" s="756">
        <v>2211</v>
      </c>
      <c r="I128" s="832">
        <v>11523</v>
      </c>
    </row>
    <row r="129" spans="2:9" ht="19.5" customHeight="1">
      <c r="B129" s="21" t="s">
        <v>601</v>
      </c>
      <c r="C129" s="27">
        <v>1436</v>
      </c>
      <c r="D129" s="27">
        <v>2498</v>
      </c>
      <c r="E129" s="72">
        <v>1888</v>
      </c>
      <c r="F129" s="72">
        <v>382</v>
      </c>
      <c r="G129" s="72">
        <v>1580</v>
      </c>
      <c r="H129" s="72">
        <v>29</v>
      </c>
      <c r="I129" s="831">
        <v>7813</v>
      </c>
    </row>
    <row r="130" spans="2:9" ht="19.5" customHeight="1">
      <c r="B130" s="52" t="s">
        <v>600</v>
      </c>
      <c r="C130" s="95" t="s">
        <v>20</v>
      </c>
      <c r="D130" s="95">
        <v>73</v>
      </c>
      <c r="E130" s="76">
        <v>236</v>
      </c>
      <c r="F130" s="76">
        <v>1219</v>
      </c>
      <c r="G130" s="76" t="s">
        <v>20</v>
      </c>
      <c r="H130" s="76">
        <v>2182</v>
      </c>
      <c r="I130" s="833">
        <v>3710</v>
      </c>
    </row>
    <row r="131" spans="2:9" ht="19.5" customHeight="1">
      <c r="B131" s="817" t="s">
        <v>603</v>
      </c>
      <c r="C131" s="757">
        <v>737</v>
      </c>
      <c r="D131" s="757">
        <v>1472</v>
      </c>
      <c r="E131" s="756">
        <v>535</v>
      </c>
      <c r="F131" s="756">
        <v>1442</v>
      </c>
      <c r="G131" s="756">
        <v>453</v>
      </c>
      <c r="H131" s="756">
        <v>1067</v>
      </c>
      <c r="I131" s="832">
        <v>5706</v>
      </c>
    </row>
    <row r="132" spans="2:9" ht="19.5" customHeight="1">
      <c r="B132" s="21" t="s">
        <v>601</v>
      </c>
      <c r="C132" s="27">
        <v>737</v>
      </c>
      <c r="D132" s="27">
        <v>1455</v>
      </c>
      <c r="E132" s="72">
        <v>450</v>
      </c>
      <c r="F132" s="72">
        <v>316</v>
      </c>
      <c r="G132" s="72">
        <v>453</v>
      </c>
      <c r="H132" s="72">
        <v>18</v>
      </c>
      <c r="I132" s="831">
        <v>3429</v>
      </c>
    </row>
    <row r="133" spans="2:9" ht="19.5" customHeight="1">
      <c r="B133" s="52" t="s">
        <v>600</v>
      </c>
      <c r="C133" s="95" t="s">
        <v>20</v>
      </c>
      <c r="D133" s="95">
        <v>17</v>
      </c>
      <c r="E133" s="76">
        <v>85</v>
      </c>
      <c r="F133" s="76">
        <v>1126</v>
      </c>
      <c r="G133" s="76" t="s">
        <v>20</v>
      </c>
      <c r="H133" s="76">
        <v>1049</v>
      </c>
      <c r="I133" s="833">
        <v>2277</v>
      </c>
    </row>
    <row r="134" spans="2:9" ht="19.5" customHeight="1">
      <c r="B134" s="817" t="s">
        <v>602</v>
      </c>
      <c r="C134" s="757">
        <v>699</v>
      </c>
      <c r="D134" s="757">
        <v>1099</v>
      </c>
      <c r="E134" s="756">
        <v>1589</v>
      </c>
      <c r="F134" s="756">
        <v>159</v>
      </c>
      <c r="G134" s="756">
        <v>1127</v>
      </c>
      <c r="H134" s="756">
        <v>1144</v>
      </c>
      <c r="I134" s="832">
        <v>5817</v>
      </c>
    </row>
    <row r="135" spans="2:9" ht="19.5" customHeight="1">
      <c r="B135" s="21" t="s">
        <v>601</v>
      </c>
      <c r="C135" s="27">
        <v>699</v>
      </c>
      <c r="D135" s="27">
        <v>1043</v>
      </c>
      <c r="E135" s="72">
        <v>1438</v>
      </c>
      <c r="F135" s="72">
        <v>66</v>
      </c>
      <c r="G135" s="72">
        <v>1127</v>
      </c>
      <c r="H135" s="72">
        <v>11</v>
      </c>
      <c r="I135" s="831">
        <v>4384</v>
      </c>
    </row>
    <row r="136" spans="2:9" ht="19.5" customHeight="1">
      <c r="B136" s="747" t="s">
        <v>600</v>
      </c>
      <c r="C136" s="830" t="s">
        <v>20</v>
      </c>
      <c r="D136" s="830">
        <v>56</v>
      </c>
      <c r="E136" s="809">
        <v>151</v>
      </c>
      <c r="F136" s="809">
        <v>93</v>
      </c>
      <c r="G136" s="809" t="s">
        <v>20</v>
      </c>
      <c r="H136" s="809">
        <v>1133</v>
      </c>
      <c r="I136" s="829">
        <v>1433</v>
      </c>
    </row>
  </sheetData>
  <sheetProtection/>
  <mergeCells count="10">
    <mergeCell ref="C51:I51"/>
    <mergeCell ref="C85:I85"/>
    <mergeCell ref="B2:M2"/>
    <mergeCell ref="B4:M4"/>
    <mergeCell ref="B5:M5"/>
    <mergeCell ref="B6:M6"/>
    <mergeCell ref="B7:M7"/>
    <mergeCell ref="B8:M8"/>
    <mergeCell ref="C10:I10"/>
    <mergeCell ref="B44:D44"/>
  </mergeCells>
  <printOptions/>
  <pageMargins left="0.7480314960629921" right="0.7480314960629921" top="0.984251968503937" bottom="0.984251968503937" header="0.5118110236220472" footer="0.5118110236220472"/>
  <pageSetup fitToHeight="3" orientation="portrait" paperSize="9" scale="46"/>
  <rowBreaks count="1" manualBreakCount="1">
    <brk id="57" max="255" man="1"/>
  </rowBreaks>
  <drawing r:id="rId1"/>
</worksheet>
</file>

<file path=xl/worksheets/sheet41.xml><?xml version="1.0" encoding="utf-8"?>
<worksheet xmlns="http://schemas.openxmlformats.org/spreadsheetml/2006/main" xmlns:r="http://schemas.openxmlformats.org/officeDocument/2006/relationships">
  <sheetPr>
    <tabColor rgb="FF542C73"/>
  </sheetPr>
  <dimension ref="B2:L132"/>
  <sheetViews>
    <sheetView showGridLines="0" zoomScale="120" zoomScaleNormal="120" zoomScalePageLayoutView="120" workbookViewId="0" topLeftCell="A49">
      <selection activeCell="A3" sqref="A3"/>
    </sheetView>
  </sheetViews>
  <sheetFormatPr defaultColWidth="10.875" defaultRowHeight="19.5" customHeight="1"/>
  <cols>
    <col min="1" max="1" width="5.50390625" style="561" customWidth="1"/>
    <col min="2" max="2" width="39.375" style="561" customWidth="1"/>
    <col min="3" max="16384" width="10.875" style="561" customWidth="1"/>
  </cols>
  <sheetData>
    <row r="2" spans="2:8" ht="19.5" customHeight="1">
      <c r="B2" s="1247" t="str">
        <f>UPPER("Changes in oil reserves")</f>
        <v>CHANGES IN OIL RESERVES</v>
      </c>
      <c r="C2" s="1247"/>
      <c r="D2" s="1247"/>
      <c r="E2" s="1247"/>
      <c r="F2" s="1247"/>
      <c r="G2" s="1247"/>
      <c r="H2" s="1247"/>
    </row>
    <row r="3" ht="19.5" customHeight="1">
      <c r="B3" s="558"/>
    </row>
    <row r="4" spans="2:8" ht="19.5" customHeight="1">
      <c r="B4" s="1278" t="s">
        <v>643</v>
      </c>
      <c r="C4" s="1278"/>
      <c r="D4" s="1278"/>
      <c r="E4" s="1278"/>
      <c r="F4" s="1278"/>
      <c r="G4" s="1278"/>
      <c r="H4" s="1278"/>
    </row>
    <row r="5" spans="2:8" ht="19.5" customHeight="1">
      <c r="B5" s="1278"/>
      <c r="C5" s="1278"/>
      <c r="D5" s="1278"/>
      <c r="E5" s="1278"/>
      <c r="F5" s="1278"/>
      <c r="G5" s="1278"/>
      <c r="H5" s="1278"/>
    </row>
    <row r="6" spans="2:6" ht="19.5" customHeight="1">
      <c r="B6" s="704"/>
      <c r="C6" s="704"/>
      <c r="D6" s="704"/>
      <c r="E6" s="704"/>
      <c r="F6" s="704"/>
    </row>
    <row r="7" spans="2:9" ht="19.5" customHeight="1">
      <c r="B7" s="869" t="s">
        <v>641</v>
      </c>
      <c r="C7" s="1277" t="s">
        <v>601</v>
      </c>
      <c r="D7" s="1277"/>
      <c r="E7" s="1277"/>
      <c r="F7" s="1277"/>
      <c r="G7" s="1277"/>
      <c r="H7" s="1277"/>
      <c r="I7" s="1277"/>
    </row>
    <row r="8" spans="2:9" ht="39.75" customHeight="1">
      <c r="B8" s="912" t="s">
        <v>604</v>
      </c>
      <c r="C8" s="873" t="s">
        <v>373</v>
      </c>
      <c r="D8" s="873" t="s">
        <v>54</v>
      </c>
      <c r="E8" s="873" t="s">
        <v>358</v>
      </c>
      <c r="F8" s="873" t="s">
        <v>353</v>
      </c>
      <c r="G8" s="867" t="s">
        <v>607</v>
      </c>
      <c r="H8" s="873" t="s">
        <v>554</v>
      </c>
      <c r="I8" s="873" t="s">
        <v>47</v>
      </c>
    </row>
    <row r="9" spans="2:9" ht="19.5" customHeight="1">
      <c r="B9" s="863" t="s">
        <v>620</v>
      </c>
      <c r="C9" s="853">
        <v>733</v>
      </c>
      <c r="D9" s="845">
        <v>2460</v>
      </c>
      <c r="E9" s="845">
        <v>88</v>
      </c>
      <c r="F9" s="845">
        <v>188</v>
      </c>
      <c r="G9" s="845">
        <v>539</v>
      </c>
      <c r="H9" s="845">
        <v>33</v>
      </c>
      <c r="I9" s="897">
        <v>4041</v>
      </c>
    </row>
    <row r="10" spans="2:9" ht="19.5" customHeight="1">
      <c r="B10" s="21" t="s">
        <v>615</v>
      </c>
      <c r="C10" s="27">
        <v>46</v>
      </c>
      <c r="D10" s="72">
        <v>131</v>
      </c>
      <c r="E10" s="72">
        <v>7</v>
      </c>
      <c r="F10" s="72">
        <v>-2</v>
      </c>
      <c r="G10" s="72">
        <v>-4</v>
      </c>
      <c r="H10" s="72">
        <v>4</v>
      </c>
      <c r="I10" s="872">
        <v>182</v>
      </c>
    </row>
    <row r="11" spans="2:9" ht="19.5" customHeight="1">
      <c r="B11" s="21" t="s">
        <v>642</v>
      </c>
      <c r="C11" s="27">
        <v>146</v>
      </c>
      <c r="D11" s="72" t="s">
        <v>20</v>
      </c>
      <c r="E11" s="72">
        <v>2</v>
      </c>
      <c r="F11" s="72">
        <v>82</v>
      </c>
      <c r="G11" s="72">
        <v>4</v>
      </c>
      <c r="H11" s="72" t="s">
        <v>20</v>
      </c>
      <c r="I11" s="872">
        <v>234</v>
      </c>
    </row>
    <row r="12" spans="2:9" ht="19.5" customHeight="1">
      <c r="B12" s="21" t="s">
        <v>613</v>
      </c>
      <c r="C12" s="27">
        <v>2</v>
      </c>
      <c r="D12" s="72" t="s">
        <v>20</v>
      </c>
      <c r="E12" s="72" t="s">
        <v>20</v>
      </c>
      <c r="F12" s="72" t="s">
        <v>20</v>
      </c>
      <c r="G12" s="72" t="s">
        <v>20</v>
      </c>
      <c r="H12" s="72" t="s">
        <v>20</v>
      </c>
      <c r="I12" s="872">
        <v>2</v>
      </c>
    </row>
    <row r="13" spans="2:9" ht="19.5" customHeight="1">
      <c r="B13" s="21" t="s">
        <v>612</v>
      </c>
      <c r="C13" s="27">
        <v>-37</v>
      </c>
      <c r="D13" s="72">
        <v>-23</v>
      </c>
      <c r="E13" s="72">
        <v>-2</v>
      </c>
      <c r="F13" s="72" t="s">
        <v>20</v>
      </c>
      <c r="G13" s="72" t="s">
        <v>20</v>
      </c>
      <c r="H13" s="72">
        <v>-7</v>
      </c>
      <c r="I13" s="872">
        <v>-69</v>
      </c>
    </row>
    <row r="14" spans="2:9" ht="19.5" customHeight="1">
      <c r="B14" s="52" t="s">
        <v>611</v>
      </c>
      <c r="C14" s="95">
        <v>-98</v>
      </c>
      <c r="D14" s="76">
        <v>-218</v>
      </c>
      <c r="E14" s="76">
        <v>-16</v>
      </c>
      <c r="F14" s="76">
        <v>-29</v>
      </c>
      <c r="G14" s="76">
        <v>-11</v>
      </c>
      <c r="H14" s="76">
        <v>-4</v>
      </c>
      <c r="I14" s="871">
        <v>-376</v>
      </c>
    </row>
    <row r="15" spans="2:9" ht="19.5" customHeight="1">
      <c r="B15" s="863" t="s">
        <v>619</v>
      </c>
      <c r="C15" s="853">
        <v>792</v>
      </c>
      <c r="D15" s="845">
        <v>2350</v>
      </c>
      <c r="E15" s="845">
        <v>79</v>
      </c>
      <c r="F15" s="845">
        <v>239</v>
      </c>
      <c r="G15" s="845">
        <v>528</v>
      </c>
      <c r="H15" s="845">
        <v>26</v>
      </c>
      <c r="I15" s="897">
        <v>4014</v>
      </c>
    </row>
    <row r="16" spans="2:9" ht="19.5" customHeight="1">
      <c r="B16" s="21" t="s">
        <v>615</v>
      </c>
      <c r="C16" s="27">
        <v>49</v>
      </c>
      <c r="D16" s="72">
        <v>-19</v>
      </c>
      <c r="E16" s="72">
        <v>9</v>
      </c>
      <c r="F16" s="72">
        <v>-33</v>
      </c>
      <c r="G16" s="72">
        <v>-21</v>
      </c>
      <c r="H16" s="72">
        <v>-3</v>
      </c>
      <c r="I16" s="872">
        <v>-18</v>
      </c>
    </row>
    <row r="17" spans="2:9" ht="19.5" customHeight="1">
      <c r="B17" s="21" t="s">
        <v>614</v>
      </c>
      <c r="C17" s="27">
        <v>17</v>
      </c>
      <c r="D17" s="72">
        <v>6</v>
      </c>
      <c r="E17" s="72" t="s">
        <v>20</v>
      </c>
      <c r="F17" s="72" t="s">
        <v>20</v>
      </c>
      <c r="G17" s="72">
        <v>58</v>
      </c>
      <c r="H17" s="72" t="s">
        <v>20</v>
      </c>
      <c r="I17" s="872">
        <v>81</v>
      </c>
    </row>
    <row r="18" spans="2:9" ht="19.5" customHeight="1">
      <c r="B18" s="21" t="s">
        <v>613</v>
      </c>
      <c r="C18" s="27">
        <v>42</v>
      </c>
      <c r="D18" s="72" t="s">
        <v>20</v>
      </c>
      <c r="E18" s="72" t="s">
        <v>20</v>
      </c>
      <c r="F18" s="72" t="s">
        <v>20</v>
      </c>
      <c r="G18" s="72" t="s">
        <v>20</v>
      </c>
      <c r="H18" s="72" t="s">
        <v>20</v>
      </c>
      <c r="I18" s="872">
        <v>42</v>
      </c>
    </row>
    <row r="19" spans="2:9" ht="19.5" customHeight="1">
      <c r="B19" s="21" t="s">
        <v>612</v>
      </c>
      <c r="C19" s="27" t="s">
        <v>20</v>
      </c>
      <c r="D19" s="72">
        <v>-57</v>
      </c>
      <c r="E19" s="72" t="s">
        <v>20</v>
      </c>
      <c r="F19" s="72" t="s">
        <v>20</v>
      </c>
      <c r="G19" s="72" t="s">
        <v>20</v>
      </c>
      <c r="H19" s="72" t="s">
        <v>20</v>
      </c>
      <c r="I19" s="872">
        <v>-57</v>
      </c>
    </row>
    <row r="20" spans="2:9" ht="19.5" customHeight="1">
      <c r="B20" s="52" t="s">
        <v>611</v>
      </c>
      <c r="C20" s="95">
        <v>-88</v>
      </c>
      <c r="D20" s="76">
        <v>-185</v>
      </c>
      <c r="E20" s="76">
        <v>-15</v>
      </c>
      <c r="F20" s="76">
        <v>-25</v>
      </c>
      <c r="G20" s="76">
        <v>-12</v>
      </c>
      <c r="H20" s="76">
        <v>-3</v>
      </c>
      <c r="I20" s="871">
        <v>-328</v>
      </c>
    </row>
    <row r="21" spans="2:9" ht="19.5" customHeight="1">
      <c r="B21" s="863" t="s">
        <v>618</v>
      </c>
      <c r="C21" s="853">
        <v>812</v>
      </c>
      <c r="D21" s="845">
        <v>2095</v>
      </c>
      <c r="E21" s="845">
        <v>73</v>
      </c>
      <c r="F21" s="845">
        <v>181</v>
      </c>
      <c r="G21" s="845">
        <v>553</v>
      </c>
      <c r="H21" s="845">
        <v>20</v>
      </c>
      <c r="I21" s="897">
        <v>3734</v>
      </c>
    </row>
    <row r="22" spans="2:9" ht="19.5" customHeight="1">
      <c r="B22" s="21" t="s">
        <v>615</v>
      </c>
      <c r="C22" s="27">
        <v>20</v>
      </c>
      <c r="D22" s="72">
        <v>61</v>
      </c>
      <c r="E22" s="72">
        <v>10</v>
      </c>
      <c r="F22" s="72">
        <v>2</v>
      </c>
      <c r="G22" s="72">
        <v>3</v>
      </c>
      <c r="H22" s="72">
        <v>7</v>
      </c>
      <c r="I22" s="872">
        <v>103</v>
      </c>
    </row>
    <row r="23" spans="2:9" ht="19.5" customHeight="1">
      <c r="B23" s="21" t="s">
        <v>614</v>
      </c>
      <c r="C23" s="27">
        <v>27</v>
      </c>
      <c r="D23" s="72">
        <v>148</v>
      </c>
      <c r="E23" s="72">
        <v>8</v>
      </c>
      <c r="F23" s="72">
        <v>28</v>
      </c>
      <c r="G23" s="72">
        <v>3</v>
      </c>
      <c r="H23" s="72">
        <v>3</v>
      </c>
      <c r="I23" s="872">
        <v>217</v>
      </c>
    </row>
    <row r="24" spans="2:9" ht="19.5" customHeight="1">
      <c r="B24" s="21" t="s">
        <v>613</v>
      </c>
      <c r="C24" s="27">
        <v>7</v>
      </c>
      <c r="D24" s="72" t="s">
        <v>20</v>
      </c>
      <c r="E24" s="72" t="s">
        <v>20</v>
      </c>
      <c r="F24" s="72" t="s">
        <v>20</v>
      </c>
      <c r="G24" s="72" t="s">
        <v>20</v>
      </c>
      <c r="H24" s="72" t="s">
        <v>20</v>
      </c>
      <c r="I24" s="872">
        <v>7</v>
      </c>
    </row>
    <row r="25" spans="2:9" ht="19.5" customHeight="1">
      <c r="B25" s="21" t="s">
        <v>612</v>
      </c>
      <c r="C25" s="27">
        <v>-32</v>
      </c>
      <c r="D25" s="72">
        <v>-45</v>
      </c>
      <c r="E25" s="72">
        <v>-2</v>
      </c>
      <c r="F25" s="72" t="s">
        <v>20</v>
      </c>
      <c r="G25" s="72" t="s">
        <v>20</v>
      </c>
      <c r="H25" s="72" t="s">
        <v>20</v>
      </c>
      <c r="I25" s="872">
        <v>-79</v>
      </c>
    </row>
    <row r="26" spans="2:9" ht="19.5" customHeight="1">
      <c r="B26" s="52" t="s">
        <v>611</v>
      </c>
      <c r="C26" s="95">
        <v>-72</v>
      </c>
      <c r="D26" s="76">
        <v>-210</v>
      </c>
      <c r="E26" s="76">
        <v>-12</v>
      </c>
      <c r="F26" s="76">
        <v>-21</v>
      </c>
      <c r="G26" s="76">
        <v>-11</v>
      </c>
      <c r="H26" s="76">
        <v>-3</v>
      </c>
      <c r="I26" s="871">
        <v>-329</v>
      </c>
    </row>
    <row r="27" spans="2:9" ht="19.5" customHeight="1">
      <c r="B27" s="840" t="s">
        <v>617</v>
      </c>
      <c r="C27" s="853">
        <v>762</v>
      </c>
      <c r="D27" s="845">
        <v>2049</v>
      </c>
      <c r="E27" s="845">
        <v>77</v>
      </c>
      <c r="F27" s="845">
        <v>190</v>
      </c>
      <c r="G27" s="845">
        <v>548</v>
      </c>
      <c r="H27" s="845">
        <v>27</v>
      </c>
      <c r="I27" s="897">
        <v>3653</v>
      </c>
    </row>
    <row r="28" spans="2:9" ht="17.25" customHeight="1">
      <c r="B28" s="21" t="s">
        <v>615</v>
      </c>
      <c r="C28" s="27">
        <v>19</v>
      </c>
      <c r="D28" s="72">
        <v>50</v>
      </c>
      <c r="E28" s="72">
        <v>7</v>
      </c>
      <c r="F28" s="72">
        <v>7</v>
      </c>
      <c r="G28" s="72">
        <v>75</v>
      </c>
      <c r="H28" s="72" t="s">
        <v>20</v>
      </c>
      <c r="I28" s="872">
        <v>158</v>
      </c>
    </row>
    <row r="29" spans="2:9" ht="19.5" customHeight="1">
      <c r="B29" s="21" t="s">
        <v>614</v>
      </c>
      <c r="C29" s="27">
        <v>6</v>
      </c>
      <c r="D29" s="72">
        <v>19</v>
      </c>
      <c r="E29" s="72">
        <v>20</v>
      </c>
      <c r="F29" s="72">
        <v>2</v>
      </c>
      <c r="G29" s="72">
        <v>20</v>
      </c>
      <c r="H29" s="72">
        <v>1</v>
      </c>
      <c r="I29" s="872">
        <v>68</v>
      </c>
    </row>
    <row r="30" spans="2:9" ht="19.5" customHeight="1">
      <c r="B30" s="21" t="s">
        <v>613</v>
      </c>
      <c r="C30" s="27" t="s">
        <v>20</v>
      </c>
      <c r="D30" s="72" t="s">
        <v>20</v>
      </c>
      <c r="E30" s="72" t="s">
        <v>20</v>
      </c>
      <c r="F30" s="72" t="s">
        <v>20</v>
      </c>
      <c r="G30" s="72">
        <v>34</v>
      </c>
      <c r="H30" s="72" t="s">
        <v>20</v>
      </c>
      <c r="I30" s="872">
        <v>34</v>
      </c>
    </row>
    <row r="31" spans="2:9" ht="19.5" customHeight="1">
      <c r="B31" s="21" t="s">
        <v>612</v>
      </c>
      <c r="C31" s="27">
        <v>-49</v>
      </c>
      <c r="D31" s="72" t="s">
        <v>20</v>
      </c>
      <c r="E31" s="72">
        <v>-6</v>
      </c>
      <c r="F31" s="72" t="s">
        <v>20</v>
      </c>
      <c r="G31" s="72" t="s">
        <v>20</v>
      </c>
      <c r="H31" s="72" t="s">
        <v>20</v>
      </c>
      <c r="I31" s="872">
        <v>-55</v>
      </c>
    </row>
    <row r="32" spans="2:9" ht="19.5" customHeight="1">
      <c r="B32" s="52" t="s">
        <v>611</v>
      </c>
      <c r="C32" s="95">
        <v>-60</v>
      </c>
      <c r="D32" s="76">
        <v>-194</v>
      </c>
      <c r="E32" s="76">
        <v>-12</v>
      </c>
      <c r="F32" s="76">
        <v>-20</v>
      </c>
      <c r="G32" s="76">
        <v>-13</v>
      </c>
      <c r="H32" s="76">
        <v>-3</v>
      </c>
      <c r="I32" s="871">
        <v>-302</v>
      </c>
    </row>
    <row r="33" spans="2:9" ht="19.5" customHeight="1">
      <c r="B33" s="840" t="s">
        <v>616</v>
      </c>
      <c r="C33" s="853">
        <v>678</v>
      </c>
      <c r="D33" s="845">
        <v>1924</v>
      </c>
      <c r="E33" s="845">
        <v>86</v>
      </c>
      <c r="F33" s="845">
        <v>179</v>
      </c>
      <c r="G33" s="845">
        <v>664</v>
      </c>
      <c r="H33" s="845">
        <v>25</v>
      </c>
      <c r="I33" s="897">
        <v>3556</v>
      </c>
    </row>
    <row r="34" spans="2:9" ht="30.75" customHeight="1">
      <c r="B34" s="21" t="s">
        <v>615</v>
      </c>
      <c r="C34" s="27">
        <v>8</v>
      </c>
      <c r="D34" s="72">
        <v>33</v>
      </c>
      <c r="E34" s="72">
        <v>3</v>
      </c>
      <c r="F34" s="72">
        <v>5</v>
      </c>
      <c r="G34" s="72">
        <v>10</v>
      </c>
      <c r="H34" s="72">
        <v>4</v>
      </c>
      <c r="I34" s="872">
        <v>63</v>
      </c>
    </row>
    <row r="35" spans="2:9" ht="19.5" customHeight="1">
      <c r="B35" s="21" t="s">
        <v>614</v>
      </c>
      <c r="C35" s="27">
        <v>3</v>
      </c>
      <c r="D35" s="72">
        <v>101</v>
      </c>
      <c r="E35" s="72">
        <v>14</v>
      </c>
      <c r="F35" s="72">
        <v>3</v>
      </c>
      <c r="G35" s="72">
        <v>2</v>
      </c>
      <c r="H35" s="72" t="s">
        <v>20</v>
      </c>
      <c r="I35" s="872">
        <v>123</v>
      </c>
    </row>
    <row r="36" spans="2:9" ht="19.5" customHeight="1">
      <c r="B36" s="21" t="s">
        <v>613</v>
      </c>
      <c r="C36" s="27" t="s">
        <v>20</v>
      </c>
      <c r="D36" s="72" t="s">
        <v>20</v>
      </c>
      <c r="E36" s="72" t="s">
        <v>20</v>
      </c>
      <c r="F36" s="72" t="s">
        <v>20</v>
      </c>
      <c r="G36" s="72" t="s">
        <v>20</v>
      </c>
      <c r="H36" s="72" t="s">
        <v>20</v>
      </c>
      <c r="I36" s="872" t="s">
        <v>20</v>
      </c>
    </row>
    <row r="37" spans="2:9" ht="19.5" customHeight="1">
      <c r="B37" s="21" t="s">
        <v>612</v>
      </c>
      <c r="C37" s="27">
        <v>-11</v>
      </c>
      <c r="D37" s="72">
        <v>-20</v>
      </c>
      <c r="E37" s="72" t="s">
        <v>20</v>
      </c>
      <c r="F37" s="72" t="s">
        <v>20</v>
      </c>
      <c r="G37" s="72">
        <v>-32</v>
      </c>
      <c r="H37" s="72" t="s">
        <v>20</v>
      </c>
      <c r="I37" s="872">
        <v>-63</v>
      </c>
    </row>
    <row r="38" spans="2:9" ht="19.5" customHeight="1">
      <c r="B38" s="52" t="s">
        <v>611</v>
      </c>
      <c r="C38" s="95">
        <v>-60</v>
      </c>
      <c r="D38" s="76">
        <v>-191</v>
      </c>
      <c r="E38" s="76">
        <v>-15</v>
      </c>
      <c r="F38" s="76">
        <v>-19</v>
      </c>
      <c r="G38" s="76">
        <v>-12</v>
      </c>
      <c r="H38" s="76">
        <v>-3</v>
      </c>
      <c r="I38" s="871">
        <v>-300</v>
      </c>
    </row>
    <row r="39" spans="2:9" ht="19.5" customHeight="1">
      <c r="B39" s="817" t="s">
        <v>610</v>
      </c>
      <c r="C39" s="757">
        <v>618</v>
      </c>
      <c r="D39" s="756">
        <v>1847</v>
      </c>
      <c r="E39" s="756">
        <v>88</v>
      </c>
      <c r="F39" s="756">
        <v>168</v>
      </c>
      <c r="G39" s="756">
        <v>632</v>
      </c>
      <c r="H39" s="756">
        <v>26</v>
      </c>
      <c r="I39" s="870">
        <v>3379</v>
      </c>
    </row>
    <row r="40" spans="2:9" ht="39.75" customHeight="1">
      <c r="B40" s="1280" t="s">
        <v>626</v>
      </c>
      <c r="C40" s="1281"/>
      <c r="D40" s="752"/>
      <c r="E40" s="752"/>
      <c r="F40" s="752"/>
      <c r="G40" s="752"/>
      <c r="H40" s="752"/>
      <c r="I40" s="752"/>
    </row>
    <row r="41" spans="2:9" ht="19.5" customHeight="1">
      <c r="B41" s="21" t="s">
        <v>625</v>
      </c>
      <c r="C41" s="27">
        <v>11</v>
      </c>
      <c r="D41" s="72">
        <v>89</v>
      </c>
      <c r="E41" s="72" t="s">
        <v>20</v>
      </c>
      <c r="F41" s="72" t="s">
        <v>20</v>
      </c>
      <c r="G41" s="72" t="s">
        <v>20</v>
      </c>
      <c r="H41" s="72" t="s">
        <v>20</v>
      </c>
      <c r="I41" s="872">
        <v>100</v>
      </c>
    </row>
    <row r="42" spans="2:9" ht="19.5" customHeight="1">
      <c r="B42" s="21" t="s">
        <v>624</v>
      </c>
      <c r="C42" s="24" t="s">
        <v>20</v>
      </c>
      <c r="D42" s="24">
        <v>88</v>
      </c>
      <c r="E42" s="24" t="s">
        <v>20</v>
      </c>
      <c r="F42" s="24" t="s">
        <v>20</v>
      </c>
      <c r="G42" s="24" t="s">
        <v>20</v>
      </c>
      <c r="H42" s="24" t="s">
        <v>20</v>
      </c>
      <c r="I42" s="872">
        <v>88</v>
      </c>
    </row>
    <row r="43" spans="2:9" ht="19.5" customHeight="1">
      <c r="B43" s="818" t="s">
        <v>623</v>
      </c>
      <c r="C43" s="24" t="s">
        <v>20</v>
      </c>
      <c r="D43" s="24">
        <v>87</v>
      </c>
      <c r="E43" s="24" t="s">
        <v>20</v>
      </c>
      <c r="F43" s="24" t="s">
        <v>20</v>
      </c>
      <c r="G43" s="24" t="s">
        <v>20</v>
      </c>
      <c r="H43" s="24" t="s">
        <v>20</v>
      </c>
      <c r="I43" s="871">
        <v>87</v>
      </c>
    </row>
    <row r="44" spans="2:9" ht="19.5" customHeight="1">
      <c r="B44" s="882" t="s">
        <v>622</v>
      </c>
      <c r="C44" s="24" t="s">
        <v>20</v>
      </c>
      <c r="D44" s="24">
        <v>140</v>
      </c>
      <c r="E44" s="24" t="s">
        <v>20</v>
      </c>
      <c r="F44" s="24" t="s">
        <v>20</v>
      </c>
      <c r="G44" s="24" t="s">
        <v>20</v>
      </c>
      <c r="H44" s="24" t="s">
        <v>20</v>
      </c>
      <c r="I44" s="911">
        <v>140</v>
      </c>
    </row>
    <row r="45" spans="2:9" ht="19.5" customHeight="1">
      <c r="B45" s="817" t="s">
        <v>621</v>
      </c>
      <c r="C45" s="878" t="s">
        <v>20</v>
      </c>
      <c r="D45" s="877">
        <v>128</v>
      </c>
      <c r="E45" s="877" t="s">
        <v>20</v>
      </c>
      <c r="F45" s="877" t="s">
        <v>20</v>
      </c>
      <c r="G45" s="877" t="s">
        <v>20</v>
      </c>
      <c r="H45" s="877" t="s">
        <v>20</v>
      </c>
      <c r="I45" s="910">
        <v>128</v>
      </c>
    </row>
    <row r="47" spans="2:9" ht="19.5" customHeight="1">
      <c r="B47" s="869" t="s">
        <v>641</v>
      </c>
      <c r="C47" s="1277" t="s">
        <v>600</v>
      </c>
      <c r="D47" s="1277"/>
      <c r="E47" s="1277"/>
      <c r="F47" s="1277"/>
      <c r="G47" s="1277"/>
      <c r="H47" s="1277"/>
      <c r="I47" s="1277"/>
    </row>
    <row r="48" spans="2:9" s="378" customFormat="1" ht="34.5" customHeight="1">
      <c r="B48" s="874" t="s">
        <v>604</v>
      </c>
      <c r="C48" s="873" t="s">
        <v>373</v>
      </c>
      <c r="D48" s="873" t="s">
        <v>54</v>
      </c>
      <c r="E48" s="873" t="s">
        <v>358</v>
      </c>
      <c r="F48" s="873" t="s">
        <v>353</v>
      </c>
      <c r="G48" s="867" t="s">
        <v>607</v>
      </c>
      <c r="H48" s="873" t="s">
        <v>554</v>
      </c>
      <c r="I48" s="873" t="s">
        <v>47</v>
      </c>
    </row>
    <row r="49" spans="2:9" ht="19.5" customHeight="1">
      <c r="B49" s="863" t="s">
        <v>620</v>
      </c>
      <c r="C49" s="909" t="s">
        <v>20</v>
      </c>
      <c r="D49" s="845">
        <v>37</v>
      </c>
      <c r="E49" s="845">
        <v>485</v>
      </c>
      <c r="F49" s="845">
        <v>761</v>
      </c>
      <c r="G49" s="845" t="s">
        <v>20</v>
      </c>
      <c r="H49" s="845" t="s">
        <v>20</v>
      </c>
      <c r="I49" s="897">
        <v>1283</v>
      </c>
    </row>
    <row r="50" spans="2:9" ht="19.5" customHeight="1">
      <c r="B50" s="21" t="s">
        <v>615</v>
      </c>
      <c r="C50" s="908" t="s">
        <v>20</v>
      </c>
      <c r="D50" s="72">
        <v>4</v>
      </c>
      <c r="E50" s="72">
        <v>4</v>
      </c>
      <c r="F50" s="72">
        <v>3</v>
      </c>
      <c r="G50" s="72" t="s">
        <v>20</v>
      </c>
      <c r="H50" s="72" t="s">
        <v>20</v>
      </c>
      <c r="I50" s="872">
        <v>11</v>
      </c>
    </row>
    <row r="51" spans="2:9" ht="19.5" customHeight="1">
      <c r="B51" s="21" t="s">
        <v>614</v>
      </c>
      <c r="C51" s="908" t="s">
        <v>20</v>
      </c>
      <c r="D51" s="72" t="s">
        <v>20</v>
      </c>
      <c r="E51" s="72" t="s">
        <v>20</v>
      </c>
      <c r="F51" s="72" t="s">
        <v>20</v>
      </c>
      <c r="G51" s="72" t="s">
        <v>20</v>
      </c>
      <c r="H51" s="72" t="s">
        <v>20</v>
      </c>
      <c r="I51" s="872" t="s">
        <v>20</v>
      </c>
    </row>
    <row r="52" spans="2:9" ht="19.5" customHeight="1">
      <c r="B52" s="21" t="s">
        <v>613</v>
      </c>
      <c r="C52" s="908" t="s">
        <v>20</v>
      </c>
      <c r="D52" s="72" t="s">
        <v>20</v>
      </c>
      <c r="E52" s="72" t="s">
        <v>20</v>
      </c>
      <c r="F52" s="72" t="s">
        <v>20</v>
      </c>
      <c r="G52" s="72" t="s">
        <v>20</v>
      </c>
      <c r="H52" s="72" t="s">
        <v>20</v>
      </c>
      <c r="I52" s="872" t="s">
        <v>20</v>
      </c>
    </row>
    <row r="53" spans="2:9" ht="19.5" customHeight="1">
      <c r="B53" s="21" t="s">
        <v>612</v>
      </c>
      <c r="C53" s="908" t="s">
        <v>20</v>
      </c>
      <c r="D53" s="72" t="s">
        <v>20</v>
      </c>
      <c r="E53" s="1216" t="s">
        <v>20</v>
      </c>
      <c r="F53" s="1216" t="s">
        <v>20</v>
      </c>
      <c r="G53" s="72" t="s">
        <v>20</v>
      </c>
      <c r="H53" s="72" t="s">
        <v>20</v>
      </c>
      <c r="I53" s="1215" t="s">
        <v>20</v>
      </c>
    </row>
    <row r="54" spans="2:9" ht="19.5" customHeight="1">
      <c r="B54" s="52" t="s">
        <v>611</v>
      </c>
      <c r="C54" s="907" t="s">
        <v>20</v>
      </c>
      <c r="D54" s="76">
        <v>-7</v>
      </c>
      <c r="E54" s="76">
        <v>-19</v>
      </c>
      <c r="F54" s="76">
        <v>-84</v>
      </c>
      <c r="G54" s="76" t="s">
        <v>20</v>
      </c>
      <c r="H54" s="76" t="s">
        <v>20</v>
      </c>
      <c r="I54" s="871">
        <v>-110</v>
      </c>
    </row>
    <row r="55" spans="2:9" ht="19.5" customHeight="1">
      <c r="B55" s="863" t="s">
        <v>619</v>
      </c>
      <c r="C55" s="909" t="s">
        <v>20</v>
      </c>
      <c r="D55" s="845">
        <v>34</v>
      </c>
      <c r="E55" s="845">
        <v>470</v>
      </c>
      <c r="F55" s="845">
        <v>680</v>
      </c>
      <c r="G55" s="845" t="s">
        <v>20</v>
      </c>
      <c r="H55" s="845" t="s">
        <v>20</v>
      </c>
      <c r="I55" s="897">
        <v>1184</v>
      </c>
    </row>
    <row r="56" spans="2:9" ht="19.5" customHeight="1">
      <c r="B56" s="21" t="s">
        <v>615</v>
      </c>
      <c r="C56" s="908" t="s">
        <v>20</v>
      </c>
      <c r="D56" s="72">
        <v>2</v>
      </c>
      <c r="E56" s="72">
        <v>-6</v>
      </c>
      <c r="F56" s="72">
        <v>-12</v>
      </c>
      <c r="G56" s="72" t="s">
        <v>20</v>
      </c>
      <c r="H56" s="72" t="s">
        <v>20</v>
      </c>
      <c r="I56" s="872">
        <v>-16</v>
      </c>
    </row>
    <row r="57" spans="2:9" ht="19.5" customHeight="1">
      <c r="B57" s="21" t="s">
        <v>614</v>
      </c>
      <c r="C57" s="908" t="s">
        <v>20</v>
      </c>
      <c r="D57" s="72" t="s">
        <v>20</v>
      </c>
      <c r="E57" s="72" t="s">
        <v>20</v>
      </c>
      <c r="F57" s="72" t="s">
        <v>20</v>
      </c>
      <c r="G57" s="72" t="s">
        <v>20</v>
      </c>
      <c r="H57" s="72" t="s">
        <v>20</v>
      </c>
      <c r="I57" s="872" t="s">
        <v>20</v>
      </c>
    </row>
    <row r="58" spans="2:9" ht="19.5" customHeight="1">
      <c r="B58" s="21" t="s">
        <v>613</v>
      </c>
      <c r="C58" s="908" t="s">
        <v>20</v>
      </c>
      <c r="D58" s="72" t="s">
        <v>20</v>
      </c>
      <c r="E58" s="72" t="s">
        <v>20</v>
      </c>
      <c r="F58" s="72" t="s">
        <v>20</v>
      </c>
      <c r="G58" s="72" t="s">
        <v>20</v>
      </c>
      <c r="H58" s="72">
        <v>51</v>
      </c>
      <c r="I58" s="872">
        <v>51</v>
      </c>
    </row>
    <row r="59" spans="2:9" ht="19.5" customHeight="1">
      <c r="B59" s="21" t="s">
        <v>612</v>
      </c>
      <c r="C59" s="908" t="s">
        <v>20</v>
      </c>
      <c r="D59" s="72">
        <v>-22</v>
      </c>
      <c r="E59" s="72">
        <v>-4</v>
      </c>
      <c r="F59" s="72">
        <v>-12</v>
      </c>
      <c r="G59" s="72" t="s">
        <v>20</v>
      </c>
      <c r="H59" s="72" t="s">
        <v>20</v>
      </c>
      <c r="I59" s="872">
        <v>-38</v>
      </c>
    </row>
    <row r="60" spans="2:9" ht="19.5" customHeight="1">
      <c r="B60" s="52" t="s">
        <v>611</v>
      </c>
      <c r="C60" s="907" t="s">
        <v>20</v>
      </c>
      <c r="D60" s="76">
        <v>-4</v>
      </c>
      <c r="E60" s="76">
        <v>-17</v>
      </c>
      <c r="F60" s="76">
        <v>-91</v>
      </c>
      <c r="G60" s="76" t="s">
        <v>20</v>
      </c>
      <c r="H60" s="76">
        <v>-3</v>
      </c>
      <c r="I60" s="871">
        <v>-115</v>
      </c>
    </row>
    <row r="61" spans="2:9" ht="19.5" customHeight="1">
      <c r="B61" s="863" t="s">
        <v>618</v>
      </c>
      <c r="C61" s="909" t="s">
        <v>20</v>
      </c>
      <c r="D61" s="845">
        <v>10</v>
      </c>
      <c r="E61" s="845">
        <v>443</v>
      </c>
      <c r="F61" s="845">
        <v>565</v>
      </c>
      <c r="G61" s="845" t="s">
        <v>20</v>
      </c>
      <c r="H61" s="845">
        <v>48</v>
      </c>
      <c r="I61" s="897">
        <v>1066</v>
      </c>
    </row>
    <row r="62" spans="2:9" ht="19.5" customHeight="1">
      <c r="B62" s="21" t="s">
        <v>615</v>
      </c>
      <c r="C62" s="908" t="s">
        <v>20</v>
      </c>
      <c r="D62" s="72">
        <v>5</v>
      </c>
      <c r="E62" s="72">
        <v>-40</v>
      </c>
      <c r="F62" s="72">
        <v>5</v>
      </c>
      <c r="G62" s="72" t="s">
        <v>20</v>
      </c>
      <c r="H62" s="72">
        <v>9</v>
      </c>
      <c r="I62" s="872">
        <v>-21</v>
      </c>
    </row>
    <row r="63" spans="2:9" ht="19.5" customHeight="1">
      <c r="B63" s="21" t="s">
        <v>614</v>
      </c>
      <c r="C63" s="908" t="s">
        <v>20</v>
      </c>
      <c r="D63" s="72" t="s">
        <v>20</v>
      </c>
      <c r="E63" s="72" t="s">
        <v>20</v>
      </c>
      <c r="F63" s="72" t="s">
        <v>20</v>
      </c>
      <c r="G63" s="72" t="s">
        <v>20</v>
      </c>
      <c r="H63" s="72">
        <v>51</v>
      </c>
      <c r="I63" s="872">
        <v>51</v>
      </c>
    </row>
    <row r="64" spans="2:9" ht="19.5" customHeight="1">
      <c r="B64" s="21" t="s">
        <v>613</v>
      </c>
      <c r="C64" s="908" t="s">
        <v>20</v>
      </c>
      <c r="D64" s="72" t="s">
        <v>20</v>
      </c>
      <c r="E64" s="72" t="s">
        <v>20</v>
      </c>
      <c r="F64" s="72" t="s">
        <v>20</v>
      </c>
      <c r="G64" s="72" t="s">
        <v>20</v>
      </c>
      <c r="H64" s="72">
        <v>11</v>
      </c>
      <c r="I64" s="872">
        <v>11</v>
      </c>
    </row>
    <row r="65" spans="2:9" ht="19.5" customHeight="1">
      <c r="B65" s="21" t="s">
        <v>612</v>
      </c>
      <c r="C65" s="908" t="s">
        <v>20</v>
      </c>
      <c r="D65" s="72" t="s">
        <v>20</v>
      </c>
      <c r="E65" s="72" t="s">
        <v>20</v>
      </c>
      <c r="F65" s="72" t="s">
        <v>20</v>
      </c>
      <c r="G65" s="72" t="s">
        <v>20</v>
      </c>
      <c r="H65" s="72" t="s">
        <v>20</v>
      </c>
      <c r="I65" s="872" t="s">
        <v>20</v>
      </c>
    </row>
    <row r="66" spans="2:9" ht="19.5" customHeight="1">
      <c r="B66" s="52" t="s">
        <v>611</v>
      </c>
      <c r="C66" s="907" t="s">
        <v>20</v>
      </c>
      <c r="D66" s="76" t="s">
        <v>20</v>
      </c>
      <c r="E66" s="76">
        <v>-15</v>
      </c>
      <c r="F66" s="76">
        <v>-93</v>
      </c>
      <c r="G66" s="76" t="s">
        <v>20</v>
      </c>
      <c r="H66" s="76">
        <v>-5</v>
      </c>
      <c r="I66" s="871">
        <v>-113</v>
      </c>
    </row>
    <row r="67" spans="2:9" ht="19.5" customHeight="1">
      <c r="B67" s="840" t="s">
        <v>617</v>
      </c>
      <c r="C67" s="909" t="s">
        <v>20</v>
      </c>
      <c r="D67" s="845">
        <v>15</v>
      </c>
      <c r="E67" s="845">
        <v>388</v>
      </c>
      <c r="F67" s="845">
        <v>477</v>
      </c>
      <c r="G67" s="845" t="s">
        <v>20</v>
      </c>
      <c r="H67" s="845">
        <v>114</v>
      </c>
      <c r="I67" s="897">
        <v>994</v>
      </c>
    </row>
    <row r="68" spans="2:9" ht="19.5" customHeight="1">
      <c r="B68" s="21" t="s">
        <v>615</v>
      </c>
      <c r="C68" s="908" t="s">
        <v>20</v>
      </c>
      <c r="D68" s="72">
        <v>-3</v>
      </c>
      <c r="E68" s="72">
        <v>-138</v>
      </c>
      <c r="F68" s="72">
        <v>-6</v>
      </c>
      <c r="G68" s="72" t="s">
        <v>20</v>
      </c>
      <c r="H68" s="72">
        <v>-4</v>
      </c>
      <c r="I68" s="872">
        <v>-151</v>
      </c>
    </row>
    <row r="69" spans="2:9" ht="19.5" customHeight="1">
      <c r="B69" s="21" t="s">
        <v>614</v>
      </c>
      <c r="C69" s="908" t="s">
        <v>20</v>
      </c>
      <c r="D69" s="72" t="s">
        <v>20</v>
      </c>
      <c r="E69" s="72" t="s">
        <v>20</v>
      </c>
      <c r="F69" s="72" t="s">
        <v>20</v>
      </c>
      <c r="G69" s="72" t="s">
        <v>20</v>
      </c>
      <c r="H69" s="72">
        <v>32</v>
      </c>
      <c r="I69" s="872">
        <v>32</v>
      </c>
    </row>
    <row r="70" spans="2:9" ht="19.5" customHeight="1">
      <c r="B70" s="21" t="s">
        <v>613</v>
      </c>
      <c r="C70" s="908" t="s">
        <v>20</v>
      </c>
      <c r="D70" s="72" t="s">
        <v>20</v>
      </c>
      <c r="E70" s="72" t="s">
        <v>20</v>
      </c>
      <c r="F70" s="72" t="s">
        <v>20</v>
      </c>
      <c r="G70" s="72" t="s">
        <v>20</v>
      </c>
      <c r="H70" s="72">
        <v>13</v>
      </c>
      <c r="I70" s="872">
        <v>13</v>
      </c>
    </row>
    <row r="71" spans="2:9" ht="19.5" customHeight="1">
      <c r="B71" s="21" t="s">
        <v>612</v>
      </c>
      <c r="C71" s="908" t="s">
        <v>20</v>
      </c>
      <c r="D71" s="72" t="s">
        <v>20</v>
      </c>
      <c r="E71" s="72" t="s">
        <v>20</v>
      </c>
      <c r="F71" s="72" t="s">
        <v>20</v>
      </c>
      <c r="G71" s="72" t="s">
        <v>20</v>
      </c>
      <c r="H71" s="72" t="s">
        <v>20</v>
      </c>
      <c r="I71" s="872" t="s">
        <v>20</v>
      </c>
    </row>
    <row r="72" spans="2:9" ht="19.5" customHeight="1">
      <c r="B72" s="52" t="s">
        <v>611</v>
      </c>
      <c r="C72" s="907" t="s">
        <v>20</v>
      </c>
      <c r="D72" s="76" t="s">
        <v>20</v>
      </c>
      <c r="E72" s="76">
        <v>-13</v>
      </c>
      <c r="F72" s="76">
        <v>-99</v>
      </c>
      <c r="G72" s="76" t="s">
        <v>20</v>
      </c>
      <c r="H72" s="76">
        <v>-7</v>
      </c>
      <c r="I72" s="871">
        <v>-119</v>
      </c>
    </row>
    <row r="73" spans="2:9" ht="19.5" customHeight="1">
      <c r="B73" s="840" t="s">
        <v>616</v>
      </c>
      <c r="C73" s="909" t="s">
        <v>20</v>
      </c>
      <c r="D73" s="845">
        <v>12</v>
      </c>
      <c r="E73" s="845">
        <v>237</v>
      </c>
      <c r="F73" s="845">
        <v>372</v>
      </c>
      <c r="G73" s="845" t="s">
        <v>20</v>
      </c>
      <c r="H73" s="845">
        <v>148</v>
      </c>
      <c r="I73" s="897">
        <v>769</v>
      </c>
    </row>
    <row r="74" spans="2:9" ht="19.5" customHeight="1">
      <c r="B74" s="21" t="s">
        <v>615</v>
      </c>
      <c r="C74" s="908" t="s">
        <v>20</v>
      </c>
      <c r="D74" s="72">
        <v>-5</v>
      </c>
      <c r="E74" s="72">
        <v>2</v>
      </c>
      <c r="F74" s="72">
        <v>-3</v>
      </c>
      <c r="G74" s="72" t="s">
        <v>20</v>
      </c>
      <c r="H74" s="72">
        <v>-3</v>
      </c>
      <c r="I74" s="872">
        <v>-9</v>
      </c>
    </row>
    <row r="75" spans="2:9" ht="19.5" customHeight="1">
      <c r="B75" s="21" t="s">
        <v>614</v>
      </c>
      <c r="C75" s="908" t="s">
        <v>20</v>
      </c>
      <c r="D75" s="72" t="s">
        <v>20</v>
      </c>
      <c r="E75" s="72" t="s">
        <v>20</v>
      </c>
      <c r="F75" s="72">
        <v>3</v>
      </c>
      <c r="G75" s="72" t="s">
        <v>20</v>
      </c>
      <c r="H75" s="72">
        <v>81</v>
      </c>
      <c r="I75" s="872">
        <v>84</v>
      </c>
    </row>
    <row r="76" spans="2:9" ht="19.5" customHeight="1">
      <c r="B76" s="21" t="s">
        <v>613</v>
      </c>
      <c r="C76" s="908" t="s">
        <v>20</v>
      </c>
      <c r="D76" s="72" t="s">
        <v>20</v>
      </c>
      <c r="E76" s="72" t="s">
        <v>20</v>
      </c>
      <c r="F76" s="72" t="s">
        <v>20</v>
      </c>
      <c r="G76" s="72" t="s">
        <v>20</v>
      </c>
      <c r="H76" s="72">
        <v>9</v>
      </c>
      <c r="I76" s="872">
        <v>9</v>
      </c>
    </row>
    <row r="77" spans="2:9" ht="19.5" customHeight="1">
      <c r="B77" s="21" t="s">
        <v>612</v>
      </c>
      <c r="C77" s="908" t="s">
        <v>20</v>
      </c>
      <c r="D77" s="72" t="s">
        <v>20</v>
      </c>
      <c r="E77" s="72" t="s">
        <v>20</v>
      </c>
      <c r="F77" s="72" t="s">
        <v>20</v>
      </c>
      <c r="G77" s="72" t="s">
        <v>20</v>
      </c>
      <c r="H77" s="72">
        <v>-1</v>
      </c>
      <c r="I77" s="872">
        <v>-1</v>
      </c>
    </row>
    <row r="78" spans="2:9" ht="19.5" customHeight="1">
      <c r="B78" s="52" t="s">
        <v>611</v>
      </c>
      <c r="C78" s="907" t="s">
        <v>20</v>
      </c>
      <c r="D78" s="76" t="s">
        <v>20</v>
      </c>
      <c r="E78" s="76">
        <v>-13</v>
      </c>
      <c r="F78" s="76">
        <v>-51</v>
      </c>
      <c r="G78" s="76" t="s">
        <v>20</v>
      </c>
      <c r="H78" s="76">
        <v>-9</v>
      </c>
      <c r="I78" s="871">
        <v>-73</v>
      </c>
    </row>
    <row r="79" spans="2:9" ht="19.5" customHeight="1">
      <c r="B79" s="817" t="s">
        <v>610</v>
      </c>
      <c r="C79" s="906" t="s">
        <v>20</v>
      </c>
      <c r="D79" s="756" t="s">
        <v>640</v>
      </c>
      <c r="E79" s="756" t="s">
        <v>639</v>
      </c>
      <c r="F79" s="756" t="s">
        <v>638</v>
      </c>
      <c r="G79" s="756" t="s">
        <v>20</v>
      </c>
      <c r="H79" s="756" t="s">
        <v>637</v>
      </c>
      <c r="I79" s="870">
        <v>779</v>
      </c>
    </row>
    <row r="81" spans="3:9" ht="19.5" customHeight="1">
      <c r="C81" s="1277" t="s">
        <v>636</v>
      </c>
      <c r="D81" s="1277"/>
      <c r="E81" s="1277"/>
      <c r="F81" s="1277"/>
      <c r="G81" s="1277"/>
      <c r="H81" s="1277"/>
      <c r="I81" s="1277"/>
    </row>
    <row r="82" spans="2:9" ht="39.75" customHeight="1">
      <c r="B82" s="905" t="s">
        <v>635</v>
      </c>
      <c r="C82" s="866" t="s">
        <v>373</v>
      </c>
      <c r="D82" s="873" t="s">
        <v>54</v>
      </c>
      <c r="E82" s="904" t="s">
        <v>358</v>
      </c>
      <c r="F82" s="904" t="s">
        <v>353</v>
      </c>
      <c r="G82" s="903" t="s">
        <v>607</v>
      </c>
      <c r="H82" s="902" t="s">
        <v>554</v>
      </c>
      <c r="I82" s="873" t="s">
        <v>47</v>
      </c>
    </row>
    <row r="83" spans="2:9" ht="19.5" customHeight="1">
      <c r="B83" s="605" t="s">
        <v>619</v>
      </c>
      <c r="C83" s="901"/>
      <c r="D83" s="901"/>
      <c r="E83" s="901"/>
      <c r="F83" s="901"/>
      <c r="G83" s="901"/>
      <c r="H83" s="901"/>
      <c r="I83" s="901"/>
    </row>
    <row r="84" spans="2:9" ht="19.5" customHeight="1">
      <c r="B84" s="91" t="s">
        <v>604</v>
      </c>
      <c r="C84" s="853">
        <v>792</v>
      </c>
      <c r="D84" s="845">
        <v>2384</v>
      </c>
      <c r="E84" s="845">
        <v>549</v>
      </c>
      <c r="F84" s="845">
        <v>919</v>
      </c>
      <c r="G84" s="845">
        <v>528</v>
      </c>
      <c r="H84" s="845">
        <v>26</v>
      </c>
      <c r="I84" s="897">
        <v>5198</v>
      </c>
    </row>
    <row r="85" spans="2:9" ht="19.5" customHeight="1">
      <c r="B85" s="370" t="s">
        <v>601</v>
      </c>
      <c r="C85" s="27">
        <v>792</v>
      </c>
      <c r="D85" s="72">
        <v>2350</v>
      </c>
      <c r="E85" s="72">
        <v>79</v>
      </c>
      <c r="F85" s="72">
        <v>239</v>
      </c>
      <c r="G85" s="72">
        <v>528</v>
      </c>
      <c r="H85" s="72">
        <v>26</v>
      </c>
      <c r="I85" s="872">
        <v>4014</v>
      </c>
    </row>
    <row r="86" spans="2:9" ht="19.5" customHeight="1">
      <c r="B86" s="394" t="s">
        <v>600</v>
      </c>
      <c r="C86" s="95" t="s">
        <v>20</v>
      </c>
      <c r="D86" s="76">
        <v>34</v>
      </c>
      <c r="E86" s="76">
        <v>470</v>
      </c>
      <c r="F86" s="76">
        <v>680</v>
      </c>
      <c r="G86" s="76" t="s">
        <v>20</v>
      </c>
      <c r="H86" s="76" t="s">
        <v>20</v>
      </c>
      <c r="I86" s="871">
        <v>1184</v>
      </c>
    </row>
    <row r="87" spans="2:9" ht="19.5" customHeight="1">
      <c r="B87" s="863" t="s">
        <v>603</v>
      </c>
      <c r="C87" s="853">
        <v>394</v>
      </c>
      <c r="D87" s="845">
        <v>1250</v>
      </c>
      <c r="E87" s="845">
        <v>180</v>
      </c>
      <c r="F87" s="845">
        <v>662</v>
      </c>
      <c r="G87" s="845">
        <v>36</v>
      </c>
      <c r="H87" s="845">
        <v>22</v>
      </c>
      <c r="I87" s="897">
        <v>2544</v>
      </c>
    </row>
    <row r="88" spans="2:9" ht="19.5" customHeight="1">
      <c r="B88" s="370" t="s">
        <v>601</v>
      </c>
      <c r="C88" s="27">
        <v>394</v>
      </c>
      <c r="D88" s="72">
        <v>1226</v>
      </c>
      <c r="E88" s="72">
        <v>53</v>
      </c>
      <c r="F88" s="72">
        <v>151</v>
      </c>
      <c r="G88" s="72">
        <v>36</v>
      </c>
      <c r="H88" s="72">
        <v>22</v>
      </c>
      <c r="I88" s="872">
        <v>1882</v>
      </c>
    </row>
    <row r="89" spans="2:9" ht="19.5" customHeight="1">
      <c r="B89" s="394" t="s">
        <v>600</v>
      </c>
      <c r="C89" s="95" t="s">
        <v>20</v>
      </c>
      <c r="D89" s="76">
        <v>24</v>
      </c>
      <c r="E89" s="76">
        <v>127</v>
      </c>
      <c r="F89" s="76">
        <v>511</v>
      </c>
      <c r="G89" s="76" t="s">
        <v>20</v>
      </c>
      <c r="H89" s="76" t="s">
        <v>20</v>
      </c>
      <c r="I89" s="871">
        <v>662</v>
      </c>
    </row>
    <row r="90" spans="2:9" ht="19.5" customHeight="1">
      <c r="B90" s="863" t="s">
        <v>602</v>
      </c>
      <c r="C90" s="853">
        <v>398</v>
      </c>
      <c r="D90" s="845">
        <v>1134</v>
      </c>
      <c r="E90" s="845">
        <v>369</v>
      </c>
      <c r="F90" s="845">
        <v>257</v>
      </c>
      <c r="G90" s="845">
        <v>492</v>
      </c>
      <c r="H90" s="845">
        <v>4</v>
      </c>
      <c r="I90" s="897">
        <v>2654</v>
      </c>
    </row>
    <row r="91" spans="2:9" ht="19.5" customHeight="1">
      <c r="B91" s="370" t="s">
        <v>601</v>
      </c>
      <c r="C91" s="27">
        <v>398</v>
      </c>
      <c r="D91" s="72">
        <v>1124</v>
      </c>
      <c r="E91" s="72">
        <v>26</v>
      </c>
      <c r="F91" s="72">
        <v>88</v>
      </c>
      <c r="G91" s="72">
        <v>492</v>
      </c>
      <c r="H91" s="72">
        <v>4</v>
      </c>
      <c r="I91" s="872">
        <v>2132</v>
      </c>
    </row>
    <row r="92" spans="2:9" ht="19.5" customHeight="1">
      <c r="B92" s="900" t="s">
        <v>600</v>
      </c>
      <c r="C92" s="861" t="s">
        <v>20</v>
      </c>
      <c r="D92" s="860">
        <v>10</v>
      </c>
      <c r="E92" s="860">
        <v>343</v>
      </c>
      <c r="F92" s="860">
        <v>169</v>
      </c>
      <c r="G92" s="860" t="s">
        <v>20</v>
      </c>
      <c r="H92" s="860" t="s">
        <v>20</v>
      </c>
      <c r="I92" s="899">
        <v>522</v>
      </c>
    </row>
    <row r="93" spans="2:9" ht="19.5" customHeight="1">
      <c r="B93" s="605" t="s">
        <v>605</v>
      </c>
      <c r="C93" s="504"/>
      <c r="D93" s="504"/>
      <c r="E93" s="504"/>
      <c r="F93" s="504"/>
      <c r="G93" s="504"/>
      <c r="H93" s="504"/>
      <c r="I93" s="504"/>
    </row>
    <row r="94" spans="2:9" ht="19.5" customHeight="1">
      <c r="B94" s="91" t="s">
        <v>604</v>
      </c>
      <c r="C94" s="853">
        <v>812</v>
      </c>
      <c r="D94" s="845">
        <v>2105</v>
      </c>
      <c r="E94" s="845">
        <v>516</v>
      </c>
      <c r="F94" s="845">
        <v>746</v>
      </c>
      <c r="G94" s="845">
        <v>553</v>
      </c>
      <c r="H94" s="845">
        <v>68</v>
      </c>
      <c r="I94" s="897">
        <v>4800</v>
      </c>
    </row>
    <row r="95" spans="2:9" ht="19.5" customHeight="1">
      <c r="B95" s="370" t="s">
        <v>601</v>
      </c>
      <c r="C95" s="27">
        <v>812</v>
      </c>
      <c r="D95" s="72">
        <v>2095</v>
      </c>
      <c r="E95" s="72">
        <v>73</v>
      </c>
      <c r="F95" s="72">
        <v>181</v>
      </c>
      <c r="G95" s="72">
        <v>553</v>
      </c>
      <c r="H95" s="72">
        <v>20</v>
      </c>
      <c r="I95" s="872">
        <v>3734</v>
      </c>
    </row>
    <row r="96" spans="2:9" ht="19.5" customHeight="1">
      <c r="B96" s="394" t="s">
        <v>600</v>
      </c>
      <c r="C96" s="95" t="s">
        <v>20</v>
      </c>
      <c r="D96" s="76">
        <v>10</v>
      </c>
      <c r="E96" s="76">
        <v>443</v>
      </c>
      <c r="F96" s="76">
        <v>565</v>
      </c>
      <c r="G96" s="76" t="s">
        <v>20</v>
      </c>
      <c r="H96" s="76">
        <v>48</v>
      </c>
      <c r="I96" s="871">
        <v>1066</v>
      </c>
    </row>
    <row r="97" spans="2:9" ht="19.5" customHeight="1">
      <c r="B97" s="863" t="s">
        <v>603</v>
      </c>
      <c r="C97" s="853">
        <v>351</v>
      </c>
      <c r="D97" s="845">
        <v>1206</v>
      </c>
      <c r="E97" s="845">
        <v>165</v>
      </c>
      <c r="F97" s="845">
        <v>565</v>
      </c>
      <c r="G97" s="845">
        <v>33</v>
      </c>
      <c r="H97" s="845">
        <v>58</v>
      </c>
      <c r="I97" s="897">
        <v>2378</v>
      </c>
    </row>
    <row r="98" spans="2:9" ht="19.5" customHeight="1">
      <c r="B98" s="370" t="s">
        <v>601</v>
      </c>
      <c r="C98" s="27">
        <v>351</v>
      </c>
      <c r="D98" s="72">
        <v>1202</v>
      </c>
      <c r="E98" s="72">
        <v>48</v>
      </c>
      <c r="F98" s="72">
        <v>116</v>
      </c>
      <c r="G98" s="72">
        <v>33</v>
      </c>
      <c r="H98" s="72">
        <v>17</v>
      </c>
      <c r="I98" s="872">
        <v>1767</v>
      </c>
    </row>
    <row r="99" spans="2:9" ht="19.5" customHeight="1">
      <c r="B99" s="394" t="s">
        <v>600</v>
      </c>
      <c r="C99" s="95" t="s">
        <v>20</v>
      </c>
      <c r="D99" s="76">
        <v>4</v>
      </c>
      <c r="E99" s="76">
        <v>117</v>
      </c>
      <c r="F99" s="76">
        <v>449</v>
      </c>
      <c r="G99" s="76" t="s">
        <v>20</v>
      </c>
      <c r="H99" s="76">
        <v>41</v>
      </c>
      <c r="I99" s="871">
        <v>611</v>
      </c>
    </row>
    <row r="100" spans="2:9" ht="19.5" customHeight="1">
      <c r="B100" s="863" t="s">
        <v>602</v>
      </c>
      <c r="C100" s="853">
        <v>461</v>
      </c>
      <c r="D100" s="845">
        <v>899</v>
      </c>
      <c r="E100" s="845">
        <v>351</v>
      </c>
      <c r="F100" s="845">
        <v>181</v>
      </c>
      <c r="G100" s="845">
        <v>520</v>
      </c>
      <c r="H100" s="845">
        <v>10</v>
      </c>
      <c r="I100" s="897">
        <v>2422</v>
      </c>
    </row>
    <row r="101" spans="2:9" ht="19.5" customHeight="1">
      <c r="B101" s="370" t="s">
        <v>601</v>
      </c>
      <c r="C101" s="27">
        <v>461</v>
      </c>
      <c r="D101" s="72">
        <v>893</v>
      </c>
      <c r="E101" s="72">
        <v>25</v>
      </c>
      <c r="F101" s="72">
        <v>65</v>
      </c>
      <c r="G101" s="72">
        <v>520</v>
      </c>
      <c r="H101" s="72">
        <v>3</v>
      </c>
      <c r="I101" s="872">
        <v>1967</v>
      </c>
    </row>
    <row r="102" spans="2:9" ht="19.5" customHeight="1">
      <c r="B102" s="900" t="s">
        <v>600</v>
      </c>
      <c r="C102" s="861" t="s">
        <v>20</v>
      </c>
      <c r="D102" s="860">
        <v>6</v>
      </c>
      <c r="E102" s="860">
        <v>326</v>
      </c>
      <c r="F102" s="860">
        <v>116</v>
      </c>
      <c r="G102" s="860" t="s">
        <v>20</v>
      </c>
      <c r="H102" s="860">
        <v>7</v>
      </c>
      <c r="I102" s="899">
        <v>455</v>
      </c>
    </row>
    <row r="103" spans="2:9" ht="19.5" customHeight="1">
      <c r="B103" s="898" t="s">
        <v>236</v>
      </c>
      <c r="C103" s="18"/>
      <c r="D103" s="18"/>
      <c r="E103" s="18"/>
      <c r="F103" s="18"/>
      <c r="G103" s="18"/>
      <c r="H103" s="18"/>
      <c r="I103" s="18"/>
    </row>
    <row r="104" spans="2:9" ht="19.5" customHeight="1">
      <c r="B104" s="840" t="s">
        <v>604</v>
      </c>
      <c r="C104" s="853">
        <v>762</v>
      </c>
      <c r="D104" s="845">
        <v>2064</v>
      </c>
      <c r="E104" s="845">
        <v>465</v>
      </c>
      <c r="F104" s="845">
        <v>667</v>
      </c>
      <c r="G104" s="845">
        <v>548</v>
      </c>
      <c r="H104" s="845">
        <v>141</v>
      </c>
      <c r="I104" s="897">
        <v>4647</v>
      </c>
    </row>
    <row r="105" spans="2:9" ht="19.5" customHeight="1">
      <c r="B105" s="370" t="s">
        <v>601</v>
      </c>
      <c r="C105" s="27">
        <v>762</v>
      </c>
      <c r="D105" s="72">
        <v>2049</v>
      </c>
      <c r="E105" s="72">
        <v>77</v>
      </c>
      <c r="F105" s="72">
        <v>190</v>
      </c>
      <c r="G105" s="72">
        <v>548</v>
      </c>
      <c r="H105" s="72">
        <v>27</v>
      </c>
      <c r="I105" s="872">
        <v>3653</v>
      </c>
    </row>
    <row r="106" spans="2:9" ht="19.5" customHeight="1">
      <c r="B106" s="394" t="s">
        <v>600</v>
      </c>
      <c r="C106" s="95" t="s">
        <v>20</v>
      </c>
      <c r="D106" s="76">
        <v>15</v>
      </c>
      <c r="E106" s="76">
        <v>388</v>
      </c>
      <c r="F106" s="76">
        <v>477</v>
      </c>
      <c r="G106" s="76" t="s">
        <v>20</v>
      </c>
      <c r="H106" s="76">
        <v>114</v>
      </c>
      <c r="I106" s="871">
        <v>994</v>
      </c>
    </row>
    <row r="107" spans="2:9" ht="19.5" customHeight="1">
      <c r="B107" s="840" t="s">
        <v>603</v>
      </c>
      <c r="C107" s="853">
        <v>289</v>
      </c>
      <c r="D107" s="845">
        <v>1145</v>
      </c>
      <c r="E107" s="845">
        <v>179</v>
      </c>
      <c r="F107" s="845">
        <v>506</v>
      </c>
      <c r="G107" s="845">
        <v>34</v>
      </c>
      <c r="H107" s="845">
        <v>76</v>
      </c>
      <c r="I107" s="897">
        <v>2229</v>
      </c>
    </row>
    <row r="108" spans="2:9" ht="19.5" customHeight="1">
      <c r="B108" s="370" t="s">
        <v>601</v>
      </c>
      <c r="C108" s="27">
        <v>289</v>
      </c>
      <c r="D108" s="72">
        <v>1139</v>
      </c>
      <c r="E108" s="72">
        <v>44</v>
      </c>
      <c r="F108" s="72">
        <v>133</v>
      </c>
      <c r="G108" s="72">
        <v>34</v>
      </c>
      <c r="H108" s="72">
        <v>21</v>
      </c>
      <c r="I108" s="872">
        <v>1660</v>
      </c>
    </row>
    <row r="109" spans="2:9" ht="19.5" customHeight="1">
      <c r="B109" s="394" t="s">
        <v>600</v>
      </c>
      <c r="C109" s="95" t="s">
        <v>20</v>
      </c>
      <c r="D109" s="76">
        <v>6</v>
      </c>
      <c r="E109" s="76">
        <v>135</v>
      </c>
      <c r="F109" s="76">
        <v>373</v>
      </c>
      <c r="G109" s="76" t="s">
        <v>20</v>
      </c>
      <c r="H109" s="76">
        <v>55</v>
      </c>
      <c r="I109" s="871">
        <v>569</v>
      </c>
    </row>
    <row r="110" spans="2:9" ht="19.5" customHeight="1">
      <c r="B110" s="840" t="s">
        <v>602</v>
      </c>
      <c r="C110" s="853">
        <v>473</v>
      </c>
      <c r="D110" s="845">
        <v>919</v>
      </c>
      <c r="E110" s="845">
        <v>286</v>
      </c>
      <c r="F110" s="845">
        <v>161</v>
      </c>
      <c r="G110" s="845">
        <v>514</v>
      </c>
      <c r="H110" s="845">
        <v>65</v>
      </c>
      <c r="I110" s="897">
        <v>2418</v>
      </c>
    </row>
    <row r="111" spans="2:9" ht="19.5" customHeight="1">
      <c r="B111" s="370" t="s">
        <v>601</v>
      </c>
      <c r="C111" s="27">
        <v>473</v>
      </c>
      <c r="D111" s="72">
        <v>910</v>
      </c>
      <c r="E111" s="72">
        <v>33</v>
      </c>
      <c r="F111" s="72">
        <v>57</v>
      </c>
      <c r="G111" s="72">
        <v>514</v>
      </c>
      <c r="H111" s="72">
        <v>6</v>
      </c>
      <c r="I111" s="872">
        <v>1993</v>
      </c>
    </row>
    <row r="112" spans="2:9" ht="19.5" customHeight="1">
      <c r="B112" s="893" t="s">
        <v>600</v>
      </c>
      <c r="C112" s="830" t="s">
        <v>20</v>
      </c>
      <c r="D112" s="809">
        <v>9</v>
      </c>
      <c r="E112" s="809">
        <v>253</v>
      </c>
      <c r="F112" s="809">
        <v>104</v>
      </c>
      <c r="G112" s="809" t="s">
        <v>20</v>
      </c>
      <c r="H112" s="809">
        <v>59</v>
      </c>
      <c r="I112" s="892">
        <v>425</v>
      </c>
    </row>
    <row r="113" spans="2:9" ht="19.5" customHeight="1">
      <c r="B113" s="605" t="s">
        <v>237</v>
      </c>
      <c r="C113" s="605"/>
      <c r="D113" s="605"/>
      <c r="E113" s="605"/>
      <c r="F113" s="605"/>
      <c r="G113" s="605"/>
      <c r="H113" s="605"/>
      <c r="I113" s="605"/>
    </row>
    <row r="114" spans="2:9" ht="19.5" customHeight="1">
      <c r="B114" s="846" t="s">
        <v>604</v>
      </c>
      <c r="C114" s="844">
        <v>678</v>
      </c>
      <c r="D114" s="844">
        <v>1936</v>
      </c>
      <c r="E114" s="844">
        <v>323</v>
      </c>
      <c r="F114" s="844">
        <v>551</v>
      </c>
      <c r="G114" s="844">
        <v>664</v>
      </c>
      <c r="H114" s="844">
        <v>173</v>
      </c>
      <c r="I114" s="844">
        <v>4325</v>
      </c>
    </row>
    <row r="115" spans="2:9" ht="19.5" customHeight="1">
      <c r="B115" s="370" t="s">
        <v>601</v>
      </c>
      <c r="C115" s="27">
        <v>678</v>
      </c>
      <c r="D115" s="72">
        <v>1924</v>
      </c>
      <c r="E115" s="72">
        <v>86</v>
      </c>
      <c r="F115" s="72">
        <v>179</v>
      </c>
      <c r="G115" s="72">
        <v>664</v>
      </c>
      <c r="H115" s="72">
        <v>25</v>
      </c>
      <c r="I115" s="872">
        <v>3556</v>
      </c>
    </row>
    <row r="116" spans="2:9" ht="19.5" customHeight="1">
      <c r="B116" s="1217" t="s">
        <v>600</v>
      </c>
      <c r="C116" s="888" t="s">
        <v>20</v>
      </c>
      <c r="D116" s="339">
        <v>12</v>
      </c>
      <c r="E116" s="339">
        <v>237</v>
      </c>
      <c r="F116" s="339">
        <v>372</v>
      </c>
      <c r="G116" s="339" t="s">
        <v>20</v>
      </c>
      <c r="H116" s="339">
        <v>148</v>
      </c>
      <c r="I116" s="880">
        <v>769</v>
      </c>
    </row>
    <row r="117" spans="2:9" ht="19.5" customHeight="1">
      <c r="B117" s="846" t="s">
        <v>603</v>
      </c>
      <c r="C117" s="844">
        <v>274</v>
      </c>
      <c r="D117" s="844">
        <v>1068</v>
      </c>
      <c r="E117" s="844">
        <v>128</v>
      </c>
      <c r="F117" s="844">
        <v>419</v>
      </c>
      <c r="G117" s="844">
        <v>216</v>
      </c>
      <c r="H117" s="844">
        <v>88</v>
      </c>
      <c r="I117" s="844">
        <v>2193</v>
      </c>
    </row>
    <row r="118" spans="2:9" ht="19.5" customHeight="1">
      <c r="B118" s="370" t="s">
        <v>601</v>
      </c>
      <c r="C118" s="27">
        <v>274</v>
      </c>
      <c r="D118" s="72">
        <v>1064</v>
      </c>
      <c r="E118" s="72">
        <v>45</v>
      </c>
      <c r="F118" s="72">
        <v>119</v>
      </c>
      <c r="G118" s="72">
        <v>216</v>
      </c>
      <c r="H118" s="72">
        <v>19</v>
      </c>
      <c r="I118" s="872">
        <v>1737</v>
      </c>
    </row>
    <row r="119" spans="2:9" ht="19.5" customHeight="1">
      <c r="B119" s="1217" t="s">
        <v>600</v>
      </c>
      <c r="C119" s="888" t="s">
        <v>20</v>
      </c>
      <c r="D119" s="339">
        <v>4</v>
      </c>
      <c r="E119" s="339">
        <v>83</v>
      </c>
      <c r="F119" s="339">
        <v>300</v>
      </c>
      <c r="G119" s="339" t="s">
        <v>20</v>
      </c>
      <c r="H119" s="339">
        <v>69</v>
      </c>
      <c r="I119" s="880">
        <v>456</v>
      </c>
    </row>
    <row r="120" spans="2:9" ht="19.5" customHeight="1">
      <c r="B120" s="846" t="s">
        <v>602</v>
      </c>
      <c r="C120" s="844">
        <v>404</v>
      </c>
      <c r="D120" s="844">
        <v>868</v>
      </c>
      <c r="E120" s="844">
        <v>195</v>
      </c>
      <c r="F120" s="844">
        <v>132</v>
      </c>
      <c r="G120" s="844">
        <v>448</v>
      </c>
      <c r="H120" s="844">
        <v>85</v>
      </c>
      <c r="I120" s="844">
        <v>2132</v>
      </c>
    </row>
    <row r="121" spans="2:9" ht="19.5" customHeight="1">
      <c r="B121" s="370" t="s">
        <v>601</v>
      </c>
      <c r="C121" s="27">
        <v>404</v>
      </c>
      <c r="D121" s="72">
        <v>860</v>
      </c>
      <c r="E121" s="72">
        <v>41</v>
      </c>
      <c r="F121" s="72">
        <v>60</v>
      </c>
      <c r="G121" s="72">
        <v>448</v>
      </c>
      <c r="H121" s="72">
        <v>6</v>
      </c>
      <c r="I121" s="872">
        <v>1819</v>
      </c>
    </row>
    <row r="122" spans="2:12" ht="19.5" customHeight="1">
      <c r="B122" s="893" t="s">
        <v>600</v>
      </c>
      <c r="C122" s="830" t="s">
        <v>20</v>
      </c>
      <c r="D122" s="809">
        <v>8</v>
      </c>
      <c r="E122" s="809">
        <v>154</v>
      </c>
      <c r="F122" s="809">
        <v>72</v>
      </c>
      <c r="G122" s="809" t="s">
        <v>20</v>
      </c>
      <c r="H122" s="809">
        <v>79</v>
      </c>
      <c r="I122" s="892">
        <v>313</v>
      </c>
      <c r="L122" s="561" t="s">
        <v>25</v>
      </c>
    </row>
    <row r="123" spans="2:9" ht="19.5" customHeight="1">
      <c r="B123" s="605" t="s">
        <v>238</v>
      </c>
      <c r="C123" s="605"/>
      <c r="D123" s="605"/>
      <c r="E123" s="605"/>
      <c r="F123" s="605"/>
      <c r="G123" s="605"/>
      <c r="H123" s="605"/>
      <c r="I123" s="605"/>
    </row>
    <row r="124" spans="2:9" ht="19.5" customHeight="1">
      <c r="B124" s="834" t="s">
        <v>604</v>
      </c>
      <c r="C124" s="896">
        <v>618</v>
      </c>
      <c r="D124" s="895">
        <v>1854</v>
      </c>
      <c r="E124" s="895">
        <v>314</v>
      </c>
      <c r="F124" s="895">
        <v>489</v>
      </c>
      <c r="G124" s="895">
        <v>632</v>
      </c>
      <c r="H124" s="895">
        <v>251</v>
      </c>
      <c r="I124" s="894">
        <v>4158</v>
      </c>
    </row>
    <row r="125" spans="2:9" ht="19.5" customHeight="1">
      <c r="B125" s="370" t="s">
        <v>601</v>
      </c>
      <c r="C125" s="27">
        <v>618</v>
      </c>
      <c r="D125" s="72">
        <v>1847</v>
      </c>
      <c r="E125" s="72">
        <v>88</v>
      </c>
      <c r="F125" s="72">
        <v>168</v>
      </c>
      <c r="G125" s="72">
        <v>632</v>
      </c>
      <c r="H125" s="72">
        <v>26</v>
      </c>
      <c r="I125" s="872">
        <v>3379</v>
      </c>
    </row>
    <row r="126" spans="2:9" ht="19.5" customHeight="1">
      <c r="B126" s="394" t="s">
        <v>600</v>
      </c>
      <c r="C126" s="95" t="s">
        <v>20</v>
      </c>
      <c r="D126" s="76">
        <v>7</v>
      </c>
      <c r="E126" s="76">
        <v>226</v>
      </c>
      <c r="F126" s="76">
        <v>321</v>
      </c>
      <c r="G126" s="76" t="s">
        <v>20</v>
      </c>
      <c r="H126" s="76">
        <v>225</v>
      </c>
      <c r="I126" s="871">
        <v>779</v>
      </c>
    </row>
    <row r="127" spans="2:9" ht="19.5" customHeight="1">
      <c r="B127" s="817" t="s">
        <v>603</v>
      </c>
      <c r="C127" s="757">
        <v>263</v>
      </c>
      <c r="D127" s="756">
        <v>1069</v>
      </c>
      <c r="E127" s="756">
        <v>136</v>
      </c>
      <c r="F127" s="756">
        <v>377</v>
      </c>
      <c r="G127" s="756">
        <v>200</v>
      </c>
      <c r="H127" s="756">
        <v>136</v>
      </c>
      <c r="I127" s="870">
        <v>2181</v>
      </c>
    </row>
    <row r="128" spans="2:9" ht="19.5" customHeight="1">
      <c r="B128" s="370" t="s">
        <v>601</v>
      </c>
      <c r="C128" s="27">
        <v>263</v>
      </c>
      <c r="D128" s="72">
        <v>1065</v>
      </c>
      <c r="E128" s="72">
        <v>54</v>
      </c>
      <c r="F128" s="72">
        <v>117</v>
      </c>
      <c r="G128" s="72">
        <v>200</v>
      </c>
      <c r="H128" s="72">
        <v>16</v>
      </c>
      <c r="I128" s="872">
        <v>1715</v>
      </c>
    </row>
    <row r="129" spans="2:9" ht="19.5" customHeight="1">
      <c r="B129" s="394" t="s">
        <v>600</v>
      </c>
      <c r="C129" s="95" t="s">
        <v>20</v>
      </c>
      <c r="D129" s="76">
        <v>4</v>
      </c>
      <c r="E129" s="76">
        <v>82</v>
      </c>
      <c r="F129" s="76">
        <v>260</v>
      </c>
      <c r="G129" s="76" t="s">
        <v>20</v>
      </c>
      <c r="H129" s="76">
        <v>120</v>
      </c>
      <c r="I129" s="871">
        <v>466</v>
      </c>
    </row>
    <row r="130" spans="2:9" ht="19.5" customHeight="1">
      <c r="B130" s="817" t="s">
        <v>602</v>
      </c>
      <c r="C130" s="757">
        <v>355</v>
      </c>
      <c r="D130" s="756">
        <v>785</v>
      </c>
      <c r="E130" s="756">
        <v>178</v>
      </c>
      <c r="F130" s="756">
        <v>112</v>
      </c>
      <c r="G130" s="756">
        <v>432</v>
      </c>
      <c r="H130" s="756">
        <v>115</v>
      </c>
      <c r="I130" s="870">
        <v>1977</v>
      </c>
    </row>
    <row r="131" spans="2:9" ht="19.5" customHeight="1">
      <c r="B131" s="370" t="s">
        <v>601</v>
      </c>
      <c r="C131" s="27">
        <v>355</v>
      </c>
      <c r="D131" s="72">
        <v>782</v>
      </c>
      <c r="E131" s="72">
        <v>34</v>
      </c>
      <c r="F131" s="72">
        <v>51</v>
      </c>
      <c r="G131" s="72">
        <v>432</v>
      </c>
      <c r="H131" s="72">
        <v>10</v>
      </c>
      <c r="I131" s="872">
        <v>1664</v>
      </c>
    </row>
    <row r="132" spans="2:9" ht="19.5" customHeight="1">
      <c r="B132" s="893" t="s">
        <v>600</v>
      </c>
      <c r="C132" s="830" t="s">
        <v>20</v>
      </c>
      <c r="D132" s="809">
        <v>3</v>
      </c>
      <c r="E132" s="809">
        <v>144</v>
      </c>
      <c r="F132" s="809">
        <v>61</v>
      </c>
      <c r="G132" s="809" t="s">
        <v>20</v>
      </c>
      <c r="H132" s="809">
        <v>105</v>
      </c>
      <c r="I132" s="892">
        <v>313</v>
      </c>
    </row>
  </sheetData>
  <sheetProtection/>
  <mergeCells count="7">
    <mergeCell ref="C47:I47"/>
    <mergeCell ref="C81:I81"/>
    <mergeCell ref="B2:H2"/>
    <mergeCell ref="B4:H4"/>
    <mergeCell ref="B5:H5"/>
    <mergeCell ref="B40:C40"/>
    <mergeCell ref="C7:I7"/>
  </mergeCells>
  <printOptions/>
  <pageMargins left="0.75" right="0.75" top="1" bottom="1" header="0.5" footer="0.5"/>
  <pageSetup orientation="portrait" paperSize="9" scale="56"/>
  <rowBreaks count="1" manualBreakCount="1">
    <brk id="48" max="255" man="1"/>
  </rowBreaks>
  <drawing r:id="rId1"/>
</worksheet>
</file>

<file path=xl/worksheets/sheet42.xml><?xml version="1.0" encoding="utf-8"?>
<worksheet xmlns="http://schemas.openxmlformats.org/spreadsheetml/2006/main" xmlns:r="http://schemas.openxmlformats.org/officeDocument/2006/relationships">
  <sheetPr>
    <tabColor rgb="FF542C73"/>
  </sheetPr>
  <dimension ref="B2:I45"/>
  <sheetViews>
    <sheetView showGridLines="0" zoomScale="125" zoomScaleNormal="125" zoomScalePageLayoutView="125" workbookViewId="0" topLeftCell="A40">
      <selection activeCell="A3" sqref="A3"/>
    </sheetView>
  </sheetViews>
  <sheetFormatPr defaultColWidth="10.875" defaultRowHeight="19.5" customHeight="1"/>
  <cols>
    <col min="1" max="1" width="5.50390625" style="561" customWidth="1"/>
    <col min="2" max="2" width="39.375" style="561" customWidth="1"/>
    <col min="3" max="16384" width="10.875" style="561" customWidth="1"/>
  </cols>
  <sheetData>
    <row r="2" spans="2:8" ht="19.5" customHeight="1">
      <c r="B2" s="1247" t="str">
        <f>UPPER("Changes in bitumen reserves")</f>
        <v>CHANGES IN BITUMEN RESERVES</v>
      </c>
      <c r="C2" s="1247"/>
      <c r="D2" s="1247"/>
      <c r="E2" s="1247"/>
      <c r="F2" s="1247"/>
      <c r="G2" s="1247"/>
      <c r="H2" s="1247"/>
    </row>
    <row r="4" spans="2:8" ht="19.5" customHeight="1">
      <c r="B4" s="1278"/>
      <c r="C4" s="1278"/>
      <c r="D4" s="1278"/>
      <c r="E4" s="1278"/>
      <c r="F4" s="1278"/>
      <c r="G4" s="1278"/>
      <c r="H4" s="1278"/>
    </row>
    <row r="6" spans="2:9" ht="19.5" customHeight="1">
      <c r="B6" s="869" t="s">
        <v>648</v>
      </c>
      <c r="C6" s="1277" t="s">
        <v>601</v>
      </c>
      <c r="D6" s="1277"/>
      <c r="E6" s="1277"/>
      <c r="F6" s="1277"/>
      <c r="G6" s="1277"/>
      <c r="H6" s="1277"/>
      <c r="I6" s="1277"/>
    </row>
    <row r="7" spans="2:9" ht="30.75" customHeight="1">
      <c r="B7" s="874" t="s">
        <v>604</v>
      </c>
      <c r="C7" s="873" t="s">
        <v>373</v>
      </c>
      <c r="D7" s="873" t="s">
        <v>54</v>
      </c>
      <c r="E7" s="873" t="s">
        <v>358</v>
      </c>
      <c r="F7" s="873" t="s">
        <v>353</v>
      </c>
      <c r="G7" s="867" t="s">
        <v>607</v>
      </c>
      <c r="H7" s="867" t="s">
        <v>554</v>
      </c>
      <c r="I7" s="873" t="s">
        <v>47</v>
      </c>
    </row>
    <row r="8" spans="2:9" ht="19.5" customHeight="1">
      <c r="B8" s="863" t="s">
        <v>619</v>
      </c>
      <c r="C8" s="853" t="s">
        <v>20</v>
      </c>
      <c r="D8" s="845" t="s">
        <v>20</v>
      </c>
      <c r="E8" s="845">
        <v>789</v>
      </c>
      <c r="F8" s="845" t="s">
        <v>20</v>
      </c>
      <c r="G8" s="845" t="s">
        <v>20</v>
      </c>
      <c r="H8" s="845" t="s">
        <v>20</v>
      </c>
      <c r="I8" s="897">
        <v>789</v>
      </c>
    </row>
    <row r="9" spans="2:9" ht="19.5" customHeight="1">
      <c r="B9" s="21" t="s">
        <v>615</v>
      </c>
      <c r="C9" s="27" t="s">
        <v>20</v>
      </c>
      <c r="D9" s="72" t="s">
        <v>20</v>
      </c>
      <c r="E9" s="72">
        <v>-109</v>
      </c>
      <c r="F9" s="72" t="s">
        <v>20</v>
      </c>
      <c r="G9" s="72" t="s">
        <v>20</v>
      </c>
      <c r="H9" s="72" t="s">
        <v>20</v>
      </c>
      <c r="I9" s="872">
        <v>-109</v>
      </c>
    </row>
    <row r="10" spans="2:9" ht="19.5" customHeight="1">
      <c r="B10" s="21" t="s">
        <v>614</v>
      </c>
      <c r="C10" s="27" t="s">
        <v>20</v>
      </c>
      <c r="D10" s="72" t="s">
        <v>20</v>
      </c>
      <c r="E10" s="72" t="s">
        <v>20</v>
      </c>
      <c r="F10" s="72" t="s">
        <v>20</v>
      </c>
      <c r="G10" s="72" t="s">
        <v>20</v>
      </c>
      <c r="H10" s="72" t="s">
        <v>20</v>
      </c>
      <c r="I10" s="872" t="s">
        <v>20</v>
      </c>
    </row>
    <row r="11" spans="2:9" ht="19.5" customHeight="1">
      <c r="B11" s="21" t="s">
        <v>613</v>
      </c>
      <c r="C11" s="27" t="s">
        <v>20</v>
      </c>
      <c r="D11" s="72" t="s">
        <v>20</v>
      </c>
      <c r="E11" s="72">
        <v>308</v>
      </c>
      <c r="F11" s="72" t="s">
        <v>20</v>
      </c>
      <c r="G11" s="72" t="s">
        <v>20</v>
      </c>
      <c r="H11" s="72" t="s">
        <v>20</v>
      </c>
      <c r="I11" s="872">
        <v>308</v>
      </c>
    </row>
    <row r="12" spans="2:9" ht="19.5" customHeight="1">
      <c r="B12" s="21" t="s">
        <v>612</v>
      </c>
      <c r="C12" s="27" t="s">
        <v>20</v>
      </c>
      <c r="D12" s="72" t="s">
        <v>20</v>
      </c>
      <c r="E12" s="72" t="s">
        <v>20</v>
      </c>
      <c r="F12" s="72" t="s">
        <v>20</v>
      </c>
      <c r="G12" s="72" t="s">
        <v>20</v>
      </c>
      <c r="H12" s="72" t="s">
        <v>20</v>
      </c>
      <c r="I12" s="872" t="s">
        <v>20</v>
      </c>
    </row>
    <row r="13" spans="2:9" ht="19.5" customHeight="1">
      <c r="B13" s="52" t="s">
        <v>611</v>
      </c>
      <c r="C13" s="95" t="s">
        <v>20</v>
      </c>
      <c r="D13" s="76" t="s">
        <v>20</v>
      </c>
      <c r="E13" s="76">
        <v>-4</v>
      </c>
      <c r="F13" s="76" t="s">
        <v>20</v>
      </c>
      <c r="G13" s="76" t="s">
        <v>20</v>
      </c>
      <c r="H13" s="76" t="s">
        <v>20</v>
      </c>
      <c r="I13" s="871">
        <v>-4</v>
      </c>
    </row>
    <row r="14" spans="2:9" ht="19.5" customHeight="1">
      <c r="B14" s="863" t="s">
        <v>618</v>
      </c>
      <c r="C14" s="853" t="s">
        <v>20</v>
      </c>
      <c r="D14" s="845" t="s">
        <v>20</v>
      </c>
      <c r="E14" s="845">
        <v>984</v>
      </c>
      <c r="F14" s="845" t="s">
        <v>20</v>
      </c>
      <c r="G14" s="845" t="s">
        <v>20</v>
      </c>
      <c r="H14" s="845" t="s">
        <v>20</v>
      </c>
      <c r="I14" s="897">
        <v>984</v>
      </c>
    </row>
    <row r="15" spans="2:9" ht="19.5" customHeight="1">
      <c r="B15" s="915" t="s">
        <v>615</v>
      </c>
      <c r="C15" s="27" t="s">
        <v>20</v>
      </c>
      <c r="D15" s="72" t="s">
        <v>20</v>
      </c>
      <c r="E15" s="72">
        <v>43</v>
      </c>
      <c r="F15" s="72" t="s">
        <v>20</v>
      </c>
      <c r="G15" s="72" t="s">
        <v>20</v>
      </c>
      <c r="H15" s="72" t="s">
        <v>20</v>
      </c>
      <c r="I15" s="872">
        <v>43</v>
      </c>
    </row>
    <row r="16" spans="2:9" ht="19.5" customHeight="1">
      <c r="B16" s="915" t="s">
        <v>614</v>
      </c>
      <c r="C16" s="27" t="s">
        <v>20</v>
      </c>
      <c r="D16" s="72" t="s">
        <v>20</v>
      </c>
      <c r="E16" s="72">
        <v>15</v>
      </c>
      <c r="F16" s="72" t="s">
        <v>20</v>
      </c>
      <c r="G16" s="72" t="s">
        <v>20</v>
      </c>
      <c r="H16" s="72" t="s">
        <v>20</v>
      </c>
      <c r="I16" s="872">
        <v>15</v>
      </c>
    </row>
    <row r="17" spans="2:9" ht="19.5" customHeight="1">
      <c r="B17" s="915" t="s">
        <v>613</v>
      </c>
      <c r="C17" s="27" t="s">
        <v>20</v>
      </c>
      <c r="D17" s="72" t="s">
        <v>20</v>
      </c>
      <c r="E17" s="72" t="s">
        <v>20</v>
      </c>
      <c r="F17" s="72" t="s">
        <v>20</v>
      </c>
      <c r="G17" s="72" t="s">
        <v>20</v>
      </c>
      <c r="H17" s="72" t="s">
        <v>20</v>
      </c>
      <c r="I17" s="872" t="s">
        <v>20</v>
      </c>
    </row>
    <row r="18" spans="2:9" ht="19.5" customHeight="1">
      <c r="B18" s="915" t="s">
        <v>612</v>
      </c>
      <c r="C18" s="27" t="s">
        <v>20</v>
      </c>
      <c r="D18" s="72" t="s">
        <v>20</v>
      </c>
      <c r="E18" s="72" t="s">
        <v>20</v>
      </c>
      <c r="F18" s="72" t="s">
        <v>20</v>
      </c>
      <c r="G18" s="72" t="s">
        <v>20</v>
      </c>
      <c r="H18" s="72" t="s">
        <v>20</v>
      </c>
      <c r="I18" s="872" t="s">
        <v>20</v>
      </c>
    </row>
    <row r="19" spans="2:9" ht="19.5" customHeight="1">
      <c r="B19" s="914" t="s">
        <v>611</v>
      </c>
      <c r="C19" s="95" t="s">
        <v>20</v>
      </c>
      <c r="D19" s="76" t="s">
        <v>20</v>
      </c>
      <c r="E19" s="76">
        <v>-4</v>
      </c>
      <c r="F19" s="76" t="s">
        <v>20</v>
      </c>
      <c r="G19" s="76" t="s">
        <v>20</v>
      </c>
      <c r="H19" s="76" t="s">
        <v>20</v>
      </c>
      <c r="I19" s="871">
        <v>-4</v>
      </c>
    </row>
    <row r="20" spans="2:9" ht="19.5" customHeight="1">
      <c r="B20" s="840" t="s">
        <v>617</v>
      </c>
      <c r="C20" s="853" t="s">
        <v>20</v>
      </c>
      <c r="D20" s="845" t="s">
        <v>20</v>
      </c>
      <c r="E20" s="845">
        <v>1038</v>
      </c>
      <c r="F20" s="845" t="s">
        <v>20</v>
      </c>
      <c r="G20" s="845" t="s">
        <v>20</v>
      </c>
      <c r="H20" s="845" t="s">
        <v>20</v>
      </c>
      <c r="I20" s="897">
        <v>1038</v>
      </c>
    </row>
    <row r="21" spans="2:9" ht="19.5" customHeight="1">
      <c r="B21" s="915" t="s">
        <v>615</v>
      </c>
      <c r="C21" s="27" t="s">
        <v>20</v>
      </c>
      <c r="D21" s="72" t="s">
        <v>20</v>
      </c>
      <c r="E21" s="72">
        <v>2</v>
      </c>
      <c r="F21" s="72" t="s">
        <v>20</v>
      </c>
      <c r="G21" s="72" t="s">
        <v>20</v>
      </c>
      <c r="H21" s="72" t="s">
        <v>20</v>
      </c>
      <c r="I21" s="872">
        <v>2</v>
      </c>
    </row>
    <row r="22" spans="2:9" ht="19.5" customHeight="1">
      <c r="B22" s="915" t="s">
        <v>614</v>
      </c>
      <c r="C22" s="27" t="s">
        <v>20</v>
      </c>
      <c r="D22" s="72" t="s">
        <v>20</v>
      </c>
      <c r="E22" s="72">
        <v>53</v>
      </c>
      <c r="F22" s="72" t="s">
        <v>20</v>
      </c>
      <c r="G22" s="72" t="s">
        <v>20</v>
      </c>
      <c r="H22" s="72" t="s">
        <v>20</v>
      </c>
      <c r="I22" s="872">
        <v>53</v>
      </c>
    </row>
    <row r="23" spans="2:9" ht="19.5" customHeight="1">
      <c r="B23" s="915" t="s">
        <v>613</v>
      </c>
      <c r="C23" s="27" t="s">
        <v>20</v>
      </c>
      <c r="D23" s="72" t="s">
        <v>20</v>
      </c>
      <c r="E23" s="72" t="s">
        <v>20</v>
      </c>
      <c r="F23" s="72" t="s">
        <v>20</v>
      </c>
      <c r="G23" s="72" t="s">
        <v>20</v>
      </c>
      <c r="H23" s="72" t="s">
        <v>20</v>
      </c>
      <c r="I23" s="872" t="s">
        <v>20</v>
      </c>
    </row>
    <row r="24" spans="2:9" ht="19.5" customHeight="1">
      <c r="B24" s="915" t="s">
        <v>612</v>
      </c>
      <c r="C24" s="27" t="s">
        <v>20</v>
      </c>
      <c r="D24" s="72" t="s">
        <v>20</v>
      </c>
      <c r="E24" s="72" t="s">
        <v>20</v>
      </c>
      <c r="F24" s="72" t="s">
        <v>20</v>
      </c>
      <c r="G24" s="72" t="s">
        <v>20</v>
      </c>
      <c r="H24" s="72" t="s">
        <v>20</v>
      </c>
      <c r="I24" s="872" t="s">
        <v>20</v>
      </c>
    </row>
    <row r="25" spans="2:9" ht="19.5" customHeight="1">
      <c r="B25" s="914" t="s">
        <v>611</v>
      </c>
      <c r="C25" s="95" t="s">
        <v>20</v>
      </c>
      <c r="D25" s="76" t="s">
        <v>20</v>
      </c>
      <c r="E25" s="76">
        <v>-5</v>
      </c>
      <c r="F25" s="76" t="s">
        <v>20</v>
      </c>
      <c r="G25" s="76" t="s">
        <v>20</v>
      </c>
      <c r="H25" s="76" t="s">
        <v>20</v>
      </c>
      <c r="I25" s="871">
        <v>-5</v>
      </c>
    </row>
    <row r="26" spans="2:9" ht="19.5" customHeight="1">
      <c r="B26" s="840" t="s">
        <v>616</v>
      </c>
      <c r="C26" s="853" t="s">
        <v>20</v>
      </c>
      <c r="D26" s="845" t="s">
        <v>20</v>
      </c>
      <c r="E26" s="845">
        <v>1088</v>
      </c>
      <c r="F26" s="845" t="s">
        <v>20</v>
      </c>
      <c r="G26" s="845" t="s">
        <v>20</v>
      </c>
      <c r="H26" s="845" t="s">
        <v>20</v>
      </c>
      <c r="I26" s="897">
        <v>1088</v>
      </c>
    </row>
    <row r="27" spans="2:9" ht="19.5" customHeight="1">
      <c r="B27" s="915" t="s">
        <v>615</v>
      </c>
      <c r="C27" s="27" t="s">
        <v>20</v>
      </c>
      <c r="D27" s="72" t="s">
        <v>20</v>
      </c>
      <c r="E27" s="72">
        <v>-25</v>
      </c>
      <c r="F27" s="72" t="s">
        <v>20</v>
      </c>
      <c r="G27" s="72" t="s">
        <v>20</v>
      </c>
      <c r="H27" s="72" t="s">
        <v>20</v>
      </c>
      <c r="I27" s="872">
        <v>-25</v>
      </c>
    </row>
    <row r="28" spans="2:9" ht="19.5" customHeight="1">
      <c r="B28" s="915" t="s">
        <v>614</v>
      </c>
      <c r="C28" s="27" t="s">
        <v>20</v>
      </c>
      <c r="D28" s="72" t="s">
        <v>20</v>
      </c>
      <c r="E28" s="72">
        <v>87</v>
      </c>
      <c r="F28" s="72" t="s">
        <v>20</v>
      </c>
      <c r="G28" s="72" t="s">
        <v>20</v>
      </c>
      <c r="H28" s="72" t="s">
        <v>20</v>
      </c>
      <c r="I28" s="872">
        <v>87</v>
      </c>
    </row>
    <row r="29" spans="2:9" ht="19.5" customHeight="1">
      <c r="B29" s="915" t="s">
        <v>613</v>
      </c>
      <c r="C29" s="27" t="s">
        <v>20</v>
      </c>
      <c r="D29" s="72" t="s">
        <v>20</v>
      </c>
      <c r="E29" s="72" t="s">
        <v>20</v>
      </c>
      <c r="F29" s="72" t="s">
        <v>20</v>
      </c>
      <c r="G29" s="72" t="s">
        <v>20</v>
      </c>
      <c r="H29" s="72" t="s">
        <v>20</v>
      </c>
      <c r="I29" s="872" t="s">
        <v>20</v>
      </c>
    </row>
    <row r="30" spans="2:9" ht="19.5" customHeight="1">
      <c r="B30" s="915" t="s">
        <v>612</v>
      </c>
      <c r="C30" s="27" t="s">
        <v>20</v>
      </c>
      <c r="D30" s="72" t="s">
        <v>20</v>
      </c>
      <c r="E30" s="72" t="s">
        <v>20</v>
      </c>
      <c r="F30" s="72" t="s">
        <v>20</v>
      </c>
      <c r="G30" s="72" t="s">
        <v>20</v>
      </c>
      <c r="H30" s="72" t="s">
        <v>20</v>
      </c>
      <c r="I30" s="872" t="s">
        <v>20</v>
      </c>
    </row>
    <row r="31" spans="2:9" ht="19.5" customHeight="1">
      <c r="B31" s="914" t="s">
        <v>611</v>
      </c>
      <c r="C31" s="95" t="s">
        <v>20</v>
      </c>
      <c r="D31" s="76" t="s">
        <v>20</v>
      </c>
      <c r="E31" s="76">
        <v>-5</v>
      </c>
      <c r="F31" s="76" t="s">
        <v>20</v>
      </c>
      <c r="G31" s="76" t="s">
        <v>20</v>
      </c>
      <c r="H31" s="76" t="s">
        <v>20</v>
      </c>
      <c r="I31" s="871">
        <v>-5</v>
      </c>
    </row>
    <row r="32" spans="2:9" ht="19.5" customHeight="1">
      <c r="B32" s="817" t="s">
        <v>610</v>
      </c>
      <c r="C32" s="757" t="s">
        <v>20</v>
      </c>
      <c r="D32" s="756" t="s">
        <v>20</v>
      </c>
      <c r="E32" s="756">
        <v>1145</v>
      </c>
      <c r="F32" s="756" t="s">
        <v>20</v>
      </c>
      <c r="G32" s="756" t="s">
        <v>20</v>
      </c>
      <c r="H32" s="756" t="s">
        <v>20</v>
      </c>
      <c r="I32" s="870">
        <v>1145</v>
      </c>
    </row>
    <row r="33" spans="2:9" ht="19.5" customHeight="1">
      <c r="B33" s="874" t="s">
        <v>647</v>
      </c>
      <c r="C33" s="913"/>
      <c r="D33" s="913"/>
      <c r="E33" s="913"/>
      <c r="F33" s="913"/>
      <c r="G33" s="913"/>
      <c r="H33" s="913"/>
      <c r="I33" s="913"/>
    </row>
    <row r="34" spans="2:9" ht="19.5" customHeight="1">
      <c r="B34" s="818" t="s">
        <v>624</v>
      </c>
      <c r="C34" s="24" t="s">
        <v>20</v>
      </c>
      <c r="D34" s="24" t="s">
        <v>20</v>
      </c>
      <c r="E34" s="24">
        <v>21</v>
      </c>
      <c r="F34" s="24" t="s">
        <v>20</v>
      </c>
      <c r="G34" s="24" t="s">
        <v>20</v>
      </c>
      <c r="H34" s="24" t="s">
        <v>20</v>
      </c>
      <c r="I34" s="871">
        <v>21</v>
      </c>
    </row>
    <row r="35" spans="2:9" ht="19.5" customHeight="1">
      <c r="B35" s="818" t="s">
        <v>623</v>
      </c>
      <c r="C35" s="24" t="s">
        <v>20</v>
      </c>
      <c r="D35" s="24" t="s">
        <v>20</v>
      </c>
      <c r="E35" s="24">
        <v>18</v>
      </c>
      <c r="F35" s="24" t="s">
        <v>20</v>
      </c>
      <c r="G35" s="24" t="s">
        <v>20</v>
      </c>
      <c r="H35" s="24" t="s">
        <v>20</v>
      </c>
      <c r="I35" s="871">
        <v>18</v>
      </c>
    </row>
    <row r="36" spans="2:9" ht="19.5" customHeight="1">
      <c r="B36" s="882" t="s">
        <v>622</v>
      </c>
      <c r="C36" s="24" t="s">
        <v>20</v>
      </c>
      <c r="D36" s="24" t="s">
        <v>20</v>
      </c>
      <c r="E36" s="24">
        <v>15</v>
      </c>
      <c r="F36" s="24" t="s">
        <v>20</v>
      </c>
      <c r="G36" s="24" t="s">
        <v>20</v>
      </c>
      <c r="H36" s="24" t="s">
        <v>20</v>
      </c>
      <c r="I36" s="911">
        <v>15</v>
      </c>
    </row>
    <row r="37" spans="2:9" ht="19.5" customHeight="1">
      <c r="B37" s="817" t="s">
        <v>621</v>
      </c>
      <c r="C37" s="757" t="s">
        <v>20</v>
      </c>
      <c r="D37" s="756" t="s">
        <v>20</v>
      </c>
      <c r="E37" s="756">
        <v>17</v>
      </c>
      <c r="F37" s="756" t="s">
        <v>20</v>
      </c>
      <c r="G37" s="756" t="s">
        <v>20</v>
      </c>
      <c r="H37" s="756" t="s">
        <v>20</v>
      </c>
      <c r="I37" s="870">
        <v>17</v>
      </c>
    </row>
    <row r="38" spans="2:9" ht="19.5" customHeight="1">
      <c r="B38" s="874" t="s">
        <v>646</v>
      </c>
      <c r="C38" s="913"/>
      <c r="D38" s="913"/>
      <c r="E38" s="913"/>
      <c r="F38" s="913"/>
      <c r="G38" s="913"/>
      <c r="H38" s="913"/>
      <c r="I38" s="913"/>
    </row>
    <row r="39" spans="2:9" ht="19.5" customHeight="1">
      <c r="B39" s="818" t="s">
        <v>624</v>
      </c>
      <c r="C39" s="24" t="s">
        <v>20</v>
      </c>
      <c r="D39" s="24" t="s">
        <v>20</v>
      </c>
      <c r="E39" s="24">
        <v>963</v>
      </c>
      <c r="F39" s="24" t="s">
        <v>20</v>
      </c>
      <c r="G39" s="24" t="s">
        <v>20</v>
      </c>
      <c r="H39" s="24" t="s">
        <v>20</v>
      </c>
      <c r="I39" s="871">
        <v>963</v>
      </c>
    </row>
    <row r="40" spans="2:9" ht="19.5" customHeight="1">
      <c r="B40" s="818" t="s">
        <v>623</v>
      </c>
      <c r="C40" s="24" t="s">
        <v>20</v>
      </c>
      <c r="D40" s="24" t="s">
        <v>20</v>
      </c>
      <c r="E40" s="24">
        <v>1020</v>
      </c>
      <c r="F40" s="24" t="s">
        <v>20</v>
      </c>
      <c r="G40" s="24" t="s">
        <v>20</v>
      </c>
      <c r="H40" s="24" t="s">
        <v>20</v>
      </c>
      <c r="I40" s="871">
        <v>1020</v>
      </c>
    </row>
    <row r="41" spans="2:9" ht="19.5" customHeight="1">
      <c r="B41" s="882" t="s">
        <v>622</v>
      </c>
      <c r="C41" s="24" t="s">
        <v>20</v>
      </c>
      <c r="D41" s="24" t="s">
        <v>20</v>
      </c>
      <c r="E41" s="24">
        <v>1073</v>
      </c>
      <c r="F41" s="24" t="s">
        <v>20</v>
      </c>
      <c r="G41" s="24" t="s">
        <v>20</v>
      </c>
      <c r="H41" s="24" t="s">
        <v>20</v>
      </c>
      <c r="I41" s="911">
        <v>1073</v>
      </c>
    </row>
    <row r="42" spans="2:9" ht="19.5" customHeight="1">
      <c r="B42" s="817" t="s">
        <v>621</v>
      </c>
      <c r="C42" s="757" t="s">
        <v>20</v>
      </c>
      <c r="D42" s="756" t="s">
        <v>20</v>
      </c>
      <c r="E42" s="756">
        <v>1128</v>
      </c>
      <c r="F42" s="756" t="s">
        <v>20</v>
      </c>
      <c r="G42" s="756" t="s">
        <v>20</v>
      </c>
      <c r="H42" s="756" t="s">
        <v>20</v>
      </c>
      <c r="I42" s="870">
        <v>1128</v>
      </c>
    </row>
    <row r="43" spans="2:8" ht="19.5" customHeight="1">
      <c r="B43" s="179"/>
      <c r="C43" s="9"/>
      <c r="D43" s="9"/>
      <c r="E43" s="9"/>
      <c r="F43" s="9"/>
      <c r="G43" s="9"/>
      <c r="H43" s="9"/>
    </row>
    <row r="44" spans="2:8" ht="19.5" customHeight="1">
      <c r="B44" s="1250" t="s">
        <v>645</v>
      </c>
      <c r="C44" s="1250"/>
      <c r="D44" s="1250"/>
      <c r="E44" s="1250"/>
      <c r="F44" s="1250"/>
      <c r="G44" s="1250"/>
      <c r="H44" s="1250"/>
    </row>
    <row r="45" spans="2:8" ht="19.5" customHeight="1">
      <c r="B45" s="1250" t="s">
        <v>644</v>
      </c>
      <c r="C45" s="1250"/>
      <c r="D45" s="1250"/>
      <c r="E45" s="1250"/>
      <c r="F45" s="1250"/>
      <c r="G45" s="1250"/>
      <c r="H45" s="1250"/>
    </row>
  </sheetData>
  <sheetProtection/>
  <mergeCells count="5">
    <mergeCell ref="B2:H2"/>
    <mergeCell ref="B4:H4"/>
    <mergeCell ref="B44:H44"/>
    <mergeCell ref="B45:H45"/>
    <mergeCell ref="C6:I6"/>
  </mergeCells>
  <printOptions/>
  <pageMargins left="0.75" right="0.75" top="1" bottom="1" header="0.5" footer="0.5"/>
  <pageSetup orientation="portrait" paperSize="9" scale="72"/>
  <drawing r:id="rId1"/>
</worksheet>
</file>

<file path=xl/worksheets/sheet43.xml><?xml version="1.0" encoding="utf-8"?>
<worksheet xmlns="http://schemas.openxmlformats.org/spreadsheetml/2006/main" xmlns:r="http://schemas.openxmlformats.org/officeDocument/2006/relationships">
  <sheetPr>
    <tabColor rgb="FF542C73"/>
  </sheetPr>
  <dimension ref="B2:P129"/>
  <sheetViews>
    <sheetView showGridLines="0" zoomScale="120" zoomScaleNormal="120" zoomScalePageLayoutView="120" workbookViewId="0" topLeftCell="A124">
      <selection activeCell="C111" sqref="C111"/>
    </sheetView>
  </sheetViews>
  <sheetFormatPr defaultColWidth="10.875" defaultRowHeight="19.5" customHeight="1"/>
  <cols>
    <col min="1" max="1" width="5.50390625" style="561" customWidth="1"/>
    <col min="2" max="2" width="39.375" style="561" customWidth="1"/>
    <col min="3" max="16384" width="10.875" style="561" customWidth="1"/>
  </cols>
  <sheetData>
    <row r="2" spans="2:8" ht="19.5" customHeight="1">
      <c r="B2" s="1247" t="str">
        <f>UPPER("Changes in gas reserves")</f>
        <v>CHANGES IN GAS RESERVES</v>
      </c>
      <c r="C2" s="1247"/>
      <c r="D2" s="1247"/>
      <c r="E2" s="1247"/>
      <c r="F2" s="1247"/>
      <c r="G2" s="1247"/>
      <c r="H2" s="1247"/>
    </row>
    <row r="4" spans="2:9" ht="19.5" customHeight="1">
      <c r="B4" s="869" t="s">
        <v>651</v>
      </c>
      <c r="C4" s="1277" t="s">
        <v>601</v>
      </c>
      <c r="D4" s="1277"/>
      <c r="E4" s="1277"/>
      <c r="F4" s="1277"/>
      <c r="G4" s="1277"/>
      <c r="H4" s="1277"/>
      <c r="I4" s="1277"/>
    </row>
    <row r="5" spans="2:10" ht="39" customHeight="1">
      <c r="B5" s="874" t="s">
        <v>604</v>
      </c>
      <c r="C5" s="873" t="s">
        <v>373</v>
      </c>
      <c r="D5" s="873" t="s">
        <v>54</v>
      </c>
      <c r="E5" s="873" t="s">
        <v>358</v>
      </c>
      <c r="F5" s="873" t="s">
        <v>353</v>
      </c>
      <c r="G5" s="867" t="s">
        <v>607</v>
      </c>
      <c r="H5" s="867" t="s">
        <v>554</v>
      </c>
      <c r="I5" s="867" t="s">
        <v>47</v>
      </c>
      <c r="J5" s="560"/>
    </row>
    <row r="6" spans="2:9" ht="19.5" customHeight="1">
      <c r="B6" s="863" t="s">
        <v>620</v>
      </c>
      <c r="C6" s="853">
        <v>5047</v>
      </c>
      <c r="D6" s="845">
        <v>5246</v>
      </c>
      <c r="E6" s="845">
        <v>3597</v>
      </c>
      <c r="F6" s="845">
        <v>2028</v>
      </c>
      <c r="G6" s="845">
        <v>3447</v>
      </c>
      <c r="H6" s="845">
        <v>19</v>
      </c>
      <c r="I6" s="897">
        <v>19384</v>
      </c>
    </row>
    <row r="7" spans="2:9" ht="19.5" customHeight="1">
      <c r="B7" s="21" t="s">
        <v>615</v>
      </c>
      <c r="C7" s="27">
        <v>271</v>
      </c>
      <c r="D7" s="72">
        <v>346</v>
      </c>
      <c r="E7" s="72">
        <v>415</v>
      </c>
      <c r="F7" s="72">
        <v>-80</v>
      </c>
      <c r="G7" s="72">
        <v>11</v>
      </c>
      <c r="H7" s="72">
        <v>4</v>
      </c>
      <c r="I7" s="872">
        <v>967</v>
      </c>
    </row>
    <row r="8" spans="2:9" ht="19.5" customHeight="1">
      <c r="B8" s="21" t="s">
        <v>614</v>
      </c>
      <c r="C8" s="27">
        <v>193</v>
      </c>
      <c r="D8" s="72" t="s">
        <v>20</v>
      </c>
      <c r="E8" s="72">
        <v>88</v>
      </c>
      <c r="F8" s="72">
        <v>70</v>
      </c>
      <c r="G8" s="72">
        <v>138</v>
      </c>
      <c r="H8" s="72" t="s">
        <v>20</v>
      </c>
      <c r="I8" s="872">
        <v>489</v>
      </c>
    </row>
    <row r="9" spans="2:9" ht="19.5" customHeight="1">
      <c r="B9" s="21" t="s">
        <v>613</v>
      </c>
      <c r="C9" s="27">
        <v>111</v>
      </c>
      <c r="D9" s="72" t="s">
        <v>20</v>
      </c>
      <c r="E9" s="72" t="s">
        <v>20</v>
      </c>
      <c r="F9" s="72" t="s">
        <v>20</v>
      </c>
      <c r="G9" s="72">
        <v>51</v>
      </c>
      <c r="H9" s="72" t="s">
        <v>20</v>
      </c>
      <c r="I9" s="872">
        <v>162</v>
      </c>
    </row>
    <row r="10" spans="2:9" ht="19.5" customHeight="1">
      <c r="B10" s="21" t="s">
        <v>612</v>
      </c>
      <c r="C10" s="27">
        <v>-43</v>
      </c>
      <c r="D10" s="72">
        <v>-20</v>
      </c>
      <c r="E10" s="72">
        <v>-16</v>
      </c>
      <c r="F10" s="72" t="s">
        <v>20</v>
      </c>
      <c r="G10" s="72" t="s">
        <v>20</v>
      </c>
      <c r="H10" s="72">
        <v>-4</v>
      </c>
      <c r="I10" s="872">
        <v>-83</v>
      </c>
    </row>
    <row r="11" spans="2:9" ht="19.5" customHeight="1">
      <c r="B11" s="52" t="s">
        <v>611</v>
      </c>
      <c r="C11" s="95">
        <v>-617</v>
      </c>
      <c r="D11" s="76">
        <v>-258</v>
      </c>
      <c r="E11" s="76">
        <v>-278</v>
      </c>
      <c r="F11" s="76">
        <v>-151</v>
      </c>
      <c r="G11" s="76">
        <v>-471</v>
      </c>
      <c r="H11" s="76">
        <v>-1</v>
      </c>
      <c r="I11" s="871">
        <v>-1776</v>
      </c>
    </row>
    <row r="12" spans="2:9" ht="19.5" customHeight="1">
      <c r="B12" s="863" t="s">
        <v>619</v>
      </c>
      <c r="C12" s="853">
        <v>4962</v>
      </c>
      <c r="D12" s="845">
        <v>5314</v>
      </c>
      <c r="E12" s="845">
        <v>3806</v>
      </c>
      <c r="F12" s="845">
        <v>1867</v>
      </c>
      <c r="G12" s="845">
        <v>3176</v>
      </c>
      <c r="H12" s="845">
        <v>18</v>
      </c>
      <c r="I12" s="897">
        <v>19143</v>
      </c>
    </row>
    <row r="13" spans="2:9" ht="19.5" customHeight="1">
      <c r="B13" s="21" t="s">
        <v>615</v>
      </c>
      <c r="C13" s="27">
        <v>358</v>
      </c>
      <c r="D13" s="72">
        <v>-216</v>
      </c>
      <c r="E13" s="72">
        <v>367</v>
      </c>
      <c r="F13" s="72">
        <v>-180</v>
      </c>
      <c r="G13" s="72" t="s">
        <v>20</v>
      </c>
      <c r="H13" s="72">
        <v>1</v>
      </c>
      <c r="I13" s="872">
        <v>330</v>
      </c>
    </row>
    <row r="14" spans="2:9" ht="19.5" customHeight="1">
      <c r="B14" s="21" t="s">
        <v>614</v>
      </c>
      <c r="C14" s="27">
        <v>211</v>
      </c>
      <c r="D14" s="72" t="s">
        <v>20</v>
      </c>
      <c r="E14" s="72" t="s">
        <v>20</v>
      </c>
      <c r="F14" s="72" t="s">
        <v>20</v>
      </c>
      <c r="G14" s="72">
        <v>2824</v>
      </c>
      <c r="H14" s="72" t="s">
        <v>20</v>
      </c>
      <c r="I14" s="872">
        <v>3035</v>
      </c>
    </row>
    <row r="15" spans="2:9" ht="19.5" customHeight="1">
      <c r="B15" s="21" t="s">
        <v>613</v>
      </c>
      <c r="C15" s="27">
        <v>11</v>
      </c>
      <c r="D15" s="72" t="s">
        <v>20</v>
      </c>
      <c r="E15" s="72">
        <v>7</v>
      </c>
      <c r="F15" s="72" t="s">
        <v>20</v>
      </c>
      <c r="G15" s="72">
        <v>13</v>
      </c>
      <c r="H15" s="72" t="s">
        <v>20</v>
      </c>
      <c r="I15" s="872">
        <v>31</v>
      </c>
    </row>
    <row r="16" spans="2:9" ht="19.5" customHeight="1">
      <c r="B16" s="21" t="s">
        <v>612</v>
      </c>
      <c r="C16" s="27" t="s">
        <v>20</v>
      </c>
      <c r="D16" s="72">
        <v>-46</v>
      </c>
      <c r="E16" s="72" t="s">
        <v>20</v>
      </c>
      <c r="F16" s="72" t="s">
        <v>20</v>
      </c>
      <c r="G16" s="72" t="s">
        <v>20</v>
      </c>
      <c r="H16" s="72" t="s">
        <v>20</v>
      </c>
      <c r="I16" s="872">
        <v>-46</v>
      </c>
    </row>
    <row r="17" spans="2:9" ht="19.5" customHeight="1">
      <c r="B17" s="52" t="s">
        <v>611</v>
      </c>
      <c r="C17" s="95">
        <v>-528</v>
      </c>
      <c r="D17" s="76">
        <v>-259</v>
      </c>
      <c r="E17" s="76">
        <v>-317</v>
      </c>
      <c r="F17" s="76">
        <v>-169</v>
      </c>
      <c r="G17" s="76">
        <v>-444</v>
      </c>
      <c r="H17" s="76">
        <v>-1</v>
      </c>
      <c r="I17" s="871">
        <v>-1718</v>
      </c>
    </row>
    <row r="18" spans="2:9" ht="19.5" customHeight="1">
      <c r="B18" s="863" t="s">
        <v>618</v>
      </c>
      <c r="C18" s="853">
        <v>5014</v>
      </c>
      <c r="D18" s="845">
        <v>4793</v>
      </c>
      <c r="E18" s="845">
        <v>3863</v>
      </c>
      <c r="F18" s="845">
        <v>1518</v>
      </c>
      <c r="G18" s="845">
        <v>5569</v>
      </c>
      <c r="H18" s="845">
        <v>18</v>
      </c>
      <c r="I18" s="897">
        <v>20775</v>
      </c>
    </row>
    <row r="19" spans="2:9" ht="19.5" customHeight="1">
      <c r="B19" s="21" t="s">
        <v>615</v>
      </c>
      <c r="C19" s="27">
        <v>268</v>
      </c>
      <c r="D19" s="72">
        <v>31</v>
      </c>
      <c r="E19" s="72">
        <v>-278</v>
      </c>
      <c r="F19" s="72">
        <v>-132</v>
      </c>
      <c r="G19" s="72">
        <v>15</v>
      </c>
      <c r="H19" s="72" t="s">
        <v>20</v>
      </c>
      <c r="I19" s="872">
        <v>-96</v>
      </c>
    </row>
    <row r="20" spans="2:9" ht="19.5" customHeight="1">
      <c r="B20" s="21" t="s">
        <v>614</v>
      </c>
      <c r="C20" s="27">
        <v>216</v>
      </c>
      <c r="D20" s="72">
        <v>127</v>
      </c>
      <c r="E20" s="72">
        <v>478</v>
      </c>
      <c r="F20" s="72">
        <v>6</v>
      </c>
      <c r="G20" s="72">
        <v>195</v>
      </c>
      <c r="H20" s="72" t="s">
        <v>20</v>
      </c>
      <c r="I20" s="872">
        <v>1022</v>
      </c>
    </row>
    <row r="21" spans="2:9" ht="19.5" customHeight="1">
      <c r="B21" s="21" t="s">
        <v>613</v>
      </c>
      <c r="C21" s="27">
        <v>138</v>
      </c>
      <c r="D21" s="72" t="s">
        <v>20</v>
      </c>
      <c r="E21" s="72" t="s">
        <v>20</v>
      </c>
      <c r="F21" s="72" t="s">
        <v>20</v>
      </c>
      <c r="G21" s="72" t="s">
        <v>20</v>
      </c>
      <c r="H21" s="72" t="s">
        <v>20</v>
      </c>
      <c r="I21" s="872">
        <v>138</v>
      </c>
    </row>
    <row r="22" spans="2:9" ht="19.5" customHeight="1">
      <c r="B22" s="21" t="s">
        <v>612</v>
      </c>
      <c r="C22" s="27">
        <v>-30</v>
      </c>
      <c r="D22" s="72">
        <v>-173</v>
      </c>
      <c r="E22" s="72">
        <v>-35</v>
      </c>
      <c r="F22" s="72" t="s">
        <v>20</v>
      </c>
      <c r="G22" s="72" t="s">
        <v>20</v>
      </c>
      <c r="H22" s="72" t="s">
        <v>20</v>
      </c>
      <c r="I22" s="872">
        <v>-238</v>
      </c>
    </row>
    <row r="23" spans="2:9" ht="19.5" customHeight="1">
      <c r="B23" s="52" t="s">
        <v>611</v>
      </c>
      <c r="C23" s="95">
        <v>-462</v>
      </c>
      <c r="D23" s="76">
        <v>-257</v>
      </c>
      <c r="E23" s="76">
        <v>-337</v>
      </c>
      <c r="F23" s="76">
        <v>-75</v>
      </c>
      <c r="G23" s="76">
        <v>-432</v>
      </c>
      <c r="H23" s="76">
        <v>-1</v>
      </c>
      <c r="I23" s="871">
        <v>-1564</v>
      </c>
    </row>
    <row r="24" spans="2:9" ht="19.5" customHeight="1">
      <c r="B24" s="840" t="s">
        <v>617</v>
      </c>
      <c r="C24" s="853">
        <v>5144</v>
      </c>
      <c r="D24" s="845">
        <v>4521</v>
      </c>
      <c r="E24" s="845">
        <v>3691</v>
      </c>
      <c r="F24" s="845">
        <v>1317</v>
      </c>
      <c r="G24" s="845">
        <v>5347</v>
      </c>
      <c r="H24" s="845">
        <v>17</v>
      </c>
      <c r="I24" s="897">
        <v>20037</v>
      </c>
    </row>
    <row r="25" spans="2:9" ht="18" customHeight="1">
      <c r="B25" s="21" t="s">
        <v>615</v>
      </c>
      <c r="C25" s="27">
        <v>-6</v>
      </c>
      <c r="D25" s="72">
        <v>-887</v>
      </c>
      <c r="E25" s="72">
        <v>199</v>
      </c>
      <c r="F25" s="72">
        <v>29</v>
      </c>
      <c r="G25" s="72">
        <v>-186</v>
      </c>
      <c r="H25" s="72" t="s">
        <v>20</v>
      </c>
      <c r="I25" s="872">
        <v>-851</v>
      </c>
    </row>
    <row r="26" spans="2:9" ht="19.5" customHeight="1">
      <c r="B26" s="21" t="s">
        <v>614</v>
      </c>
      <c r="C26" s="27">
        <v>27</v>
      </c>
      <c r="D26" s="72">
        <v>12</v>
      </c>
      <c r="E26" s="72">
        <v>336</v>
      </c>
      <c r="F26" s="72" t="s">
        <v>20</v>
      </c>
      <c r="G26" s="72">
        <v>1074</v>
      </c>
      <c r="H26" s="72" t="s">
        <v>20</v>
      </c>
      <c r="I26" s="872">
        <v>1449</v>
      </c>
    </row>
    <row r="27" spans="2:9" ht="19.5" customHeight="1">
      <c r="B27" s="21" t="s">
        <v>613</v>
      </c>
      <c r="C27" s="27">
        <v>1</v>
      </c>
      <c r="D27" s="72" t="s">
        <v>20</v>
      </c>
      <c r="E27" s="72" t="s">
        <v>20</v>
      </c>
      <c r="F27" s="72" t="s">
        <v>20</v>
      </c>
      <c r="G27" s="72">
        <v>506</v>
      </c>
      <c r="H27" s="72" t="s">
        <v>20</v>
      </c>
      <c r="I27" s="872">
        <v>507</v>
      </c>
    </row>
    <row r="28" spans="2:9" ht="19.5" customHeight="1">
      <c r="B28" s="21" t="s">
        <v>612</v>
      </c>
      <c r="C28" s="27">
        <v>-13</v>
      </c>
      <c r="D28" s="72" t="s">
        <v>20</v>
      </c>
      <c r="E28" s="72">
        <v>-243</v>
      </c>
      <c r="F28" s="72" t="s">
        <v>20</v>
      </c>
      <c r="G28" s="72" t="s">
        <v>20</v>
      </c>
      <c r="H28" s="72" t="s">
        <v>20</v>
      </c>
      <c r="I28" s="872">
        <v>-256</v>
      </c>
    </row>
    <row r="29" spans="2:9" ht="19.5" customHeight="1">
      <c r="B29" s="52" t="s">
        <v>611</v>
      </c>
      <c r="C29" s="95">
        <v>-450</v>
      </c>
      <c r="D29" s="76">
        <v>-248</v>
      </c>
      <c r="E29" s="76">
        <v>-320</v>
      </c>
      <c r="F29" s="76">
        <v>-68</v>
      </c>
      <c r="G29" s="76">
        <v>-457</v>
      </c>
      <c r="H29" s="76">
        <v>-1</v>
      </c>
      <c r="I29" s="871">
        <v>-1544</v>
      </c>
    </row>
    <row r="30" spans="2:9" ht="19.5" customHeight="1">
      <c r="B30" s="840" t="s">
        <v>616</v>
      </c>
      <c r="C30" s="853">
        <v>4703</v>
      </c>
      <c r="D30" s="845">
        <v>3398</v>
      </c>
      <c r="E30" s="845">
        <v>3663</v>
      </c>
      <c r="F30" s="845">
        <v>1278</v>
      </c>
      <c r="G30" s="845">
        <v>6284</v>
      </c>
      <c r="H30" s="845">
        <v>16</v>
      </c>
      <c r="I30" s="897">
        <v>19342</v>
      </c>
    </row>
    <row r="31" spans="2:9" ht="30.75" customHeight="1">
      <c r="B31" s="21" t="s">
        <v>615</v>
      </c>
      <c r="C31" s="27">
        <v>129</v>
      </c>
      <c r="D31" s="72">
        <v>86</v>
      </c>
      <c r="E31" s="72">
        <v>54</v>
      </c>
      <c r="F31" s="72">
        <v>7</v>
      </c>
      <c r="G31" s="72">
        <v>69</v>
      </c>
      <c r="H31" s="72" t="s">
        <v>20</v>
      </c>
      <c r="I31" s="872">
        <v>345</v>
      </c>
    </row>
    <row r="32" spans="2:9" ht="19.5" customHeight="1">
      <c r="B32" s="21" t="s">
        <v>614</v>
      </c>
      <c r="C32" s="27">
        <v>99</v>
      </c>
      <c r="D32" s="72">
        <v>56</v>
      </c>
      <c r="E32" s="72">
        <v>296</v>
      </c>
      <c r="F32" s="72">
        <v>1</v>
      </c>
      <c r="G32" s="72">
        <v>154</v>
      </c>
      <c r="H32" s="72" t="s">
        <v>20</v>
      </c>
      <c r="I32" s="872">
        <v>606</v>
      </c>
    </row>
    <row r="33" spans="2:9" ht="19.5" customHeight="1">
      <c r="B33" s="21" t="s">
        <v>613</v>
      </c>
      <c r="C33" s="27">
        <v>6</v>
      </c>
      <c r="D33" s="72" t="s">
        <v>20</v>
      </c>
      <c r="E33" s="72" t="s">
        <v>20</v>
      </c>
      <c r="F33" s="72" t="s">
        <v>20</v>
      </c>
      <c r="G33" s="72" t="s">
        <v>20</v>
      </c>
      <c r="H33" s="72" t="s">
        <v>20</v>
      </c>
      <c r="I33" s="872">
        <v>6</v>
      </c>
    </row>
    <row r="34" spans="2:9" ht="19.5" customHeight="1">
      <c r="B34" s="21" t="s">
        <v>612</v>
      </c>
      <c r="C34" s="27">
        <v>-97</v>
      </c>
      <c r="D34" s="72">
        <v>-6</v>
      </c>
      <c r="E34" s="72" t="s">
        <v>20</v>
      </c>
      <c r="F34" s="72" t="s">
        <v>20</v>
      </c>
      <c r="G34" s="72">
        <v>-941</v>
      </c>
      <c r="H34" s="72" t="s">
        <v>20</v>
      </c>
      <c r="I34" s="872">
        <v>-1044</v>
      </c>
    </row>
    <row r="35" spans="2:9" ht="19.5" customHeight="1">
      <c r="B35" s="52" t="s">
        <v>611</v>
      </c>
      <c r="C35" s="95">
        <v>-398</v>
      </c>
      <c r="D35" s="76">
        <v>-250</v>
      </c>
      <c r="E35" s="76">
        <v>-320</v>
      </c>
      <c r="F35" s="76">
        <v>-68</v>
      </c>
      <c r="G35" s="76">
        <v>-451</v>
      </c>
      <c r="H35" s="76">
        <v>-1</v>
      </c>
      <c r="I35" s="871">
        <v>-1488</v>
      </c>
    </row>
    <row r="36" spans="2:9" ht="19.5" customHeight="1">
      <c r="B36" s="817" t="s">
        <v>610</v>
      </c>
      <c r="C36" s="757">
        <v>4442</v>
      </c>
      <c r="D36" s="756">
        <v>3284</v>
      </c>
      <c r="E36" s="756">
        <v>3693</v>
      </c>
      <c r="F36" s="756">
        <v>1218</v>
      </c>
      <c r="G36" s="756">
        <v>5115</v>
      </c>
      <c r="H36" s="756">
        <v>15</v>
      </c>
      <c r="I36" s="870">
        <v>17767</v>
      </c>
    </row>
    <row r="37" spans="2:9" ht="30.75" customHeight="1">
      <c r="B37" s="1280" t="s">
        <v>626</v>
      </c>
      <c r="C37" s="1281"/>
      <c r="D37" s="752"/>
      <c r="E37" s="752"/>
      <c r="F37" s="752"/>
      <c r="G37" s="752"/>
      <c r="H37" s="752"/>
      <c r="I37" s="752"/>
    </row>
    <row r="38" spans="2:9" ht="19.5" customHeight="1">
      <c r="B38" s="21" t="s">
        <v>625</v>
      </c>
      <c r="C38" s="27">
        <v>83</v>
      </c>
      <c r="D38" s="72">
        <v>67</v>
      </c>
      <c r="E38" s="922" t="s">
        <v>20</v>
      </c>
      <c r="F38" s="922" t="s">
        <v>20</v>
      </c>
      <c r="G38" s="922" t="s">
        <v>20</v>
      </c>
      <c r="H38" s="922" t="s">
        <v>20</v>
      </c>
      <c r="I38" s="872">
        <v>150</v>
      </c>
    </row>
    <row r="39" spans="2:9" ht="19.5" customHeight="1">
      <c r="B39" s="21" t="s">
        <v>624</v>
      </c>
      <c r="C39" s="24" t="s">
        <v>20</v>
      </c>
      <c r="D39" s="24">
        <v>62</v>
      </c>
      <c r="E39" s="24" t="s">
        <v>20</v>
      </c>
      <c r="F39" s="24" t="s">
        <v>20</v>
      </c>
      <c r="G39" s="24" t="s">
        <v>20</v>
      </c>
      <c r="H39" s="24" t="s">
        <v>20</v>
      </c>
      <c r="I39" s="872">
        <v>62</v>
      </c>
    </row>
    <row r="40" spans="2:9" ht="19.5" customHeight="1">
      <c r="B40" s="818" t="s">
        <v>623</v>
      </c>
      <c r="C40" s="24" t="s">
        <v>20</v>
      </c>
      <c r="D40" s="24">
        <v>57</v>
      </c>
      <c r="E40" s="24" t="s">
        <v>20</v>
      </c>
      <c r="F40" s="24" t="s">
        <v>20</v>
      </c>
      <c r="G40" s="24" t="s">
        <v>20</v>
      </c>
      <c r="H40" s="24" t="s">
        <v>20</v>
      </c>
      <c r="I40" s="871">
        <v>57</v>
      </c>
    </row>
    <row r="41" spans="2:9" ht="19.5" customHeight="1">
      <c r="B41" s="818" t="s">
        <v>622</v>
      </c>
      <c r="C41" s="24" t="s">
        <v>20</v>
      </c>
      <c r="D41" s="24">
        <v>87</v>
      </c>
      <c r="E41" s="24" t="s">
        <v>20</v>
      </c>
      <c r="F41" s="24" t="s">
        <v>20</v>
      </c>
      <c r="G41" s="24" t="s">
        <v>20</v>
      </c>
      <c r="H41" s="24" t="s">
        <v>20</v>
      </c>
      <c r="I41" s="911">
        <v>87</v>
      </c>
    </row>
    <row r="42" spans="2:9" ht="19.5" customHeight="1">
      <c r="B42" s="921" t="s">
        <v>621</v>
      </c>
      <c r="C42" s="757" t="s">
        <v>20</v>
      </c>
      <c r="D42" s="756">
        <v>91</v>
      </c>
      <c r="E42" s="756" t="s">
        <v>20</v>
      </c>
      <c r="F42" s="756" t="s">
        <v>20</v>
      </c>
      <c r="G42" s="756" t="s">
        <v>20</v>
      </c>
      <c r="H42" s="756" t="s">
        <v>20</v>
      </c>
      <c r="I42" s="920">
        <v>91</v>
      </c>
    </row>
    <row r="44" spans="2:9" ht="19.5" customHeight="1">
      <c r="B44" s="869" t="s">
        <v>650</v>
      </c>
      <c r="C44" s="1277" t="s">
        <v>600</v>
      </c>
      <c r="D44" s="1277"/>
      <c r="E44" s="1277"/>
      <c r="F44" s="1277"/>
      <c r="G44" s="1277"/>
      <c r="H44" s="1277"/>
      <c r="I44" s="1277"/>
    </row>
    <row r="45" spans="2:9" ht="19.5" customHeight="1">
      <c r="B45" s="839" t="s">
        <v>604</v>
      </c>
      <c r="C45" s="825" t="s">
        <v>373</v>
      </c>
      <c r="D45" s="825" t="s">
        <v>54</v>
      </c>
      <c r="E45" s="825" t="s">
        <v>358</v>
      </c>
      <c r="F45" s="825" t="s">
        <v>353</v>
      </c>
      <c r="G45" s="890" t="s">
        <v>628</v>
      </c>
      <c r="H45" s="825" t="s">
        <v>554</v>
      </c>
      <c r="I45" s="825" t="s">
        <v>47</v>
      </c>
    </row>
    <row r="46" spans="2:9" ht="19.5" customHeight="1">
      <c r="B46" s="863" t="s">
        <v>620</v>
      </c>
      <c r="C46" s="853" t="s">
        <v>20</v>
      </c>
      <c r="D46" s="845">
        <v>341</v>
      </c>
      <c r="E46" s="845">
        <v>95</v>
      </c>
      <c r="F46" s="845">
        <v>6498</v>
      </c>
      <c r="G46" s="845" t="s">
        <v>20</v>
      </c>
      <c r="H46" s="845" t="s">
        <v>20</v>
      </c>
      <c r="I46" s="897">
        <v>6934</v>
      </c>
    </row>
    <row r="47" spans="2:9" ht="19.5" customHeight="1">
      <c r="B47" s="21" t="s">
        <v>615</v>
      </c>
      <c r="C47" s="27" t="s">
        <v>20</v>
      </c>
      <c r="D47" s="72">
        <v>50</v>
      </c>
      <c r="E47" s="72">
        <v>-2</v>
      </c>
      <c r="F47" s="72">
        <v>-52</v>
      </c>
      <c r="G47" s="72" t="s">
        <v>20</v>
      </c>
      <c r="H47" s="72" t="s">
        <v>20</v>
      </c>
      <c r="I47" s="872">
        <v>-4</v>
      </c>
    </row>
    <row r="48" spans="2:9" ht="19.5" customHeight="1">
      <c r="B48" s="21" t="s">
        <v>614</v>
      </c>
      <c r="C48" s="27" t="s">
        <v>20</v>
      </c>
      <c r="D48" s="72" t="s">
        <v>20</v>
      </c>
      <c r="E48" s="72" t="s">
        <v>20</v>
      </c>
      <c r="F48" s="72" t="s">
        <v>20</v>
      </c>
      <c r="G48" s="72" t="s">
        <v>20</v>
      </c>
      <c r="H48" s="72" t="s">
        <v>20</v>
      </c>
      <c r="I48" s="872" t="s">
        <v>20</v>
      </c>
    </row>
    <row r="49" spans="2:9" ht="19.5" customHeight="1">
      <c r="B49" s="21" t="s">
        <v>613</v>
      </c>
      <c r="C49" s="27" t="s">
        <v>20</v>
      </c>
      <c r="D49" s="72" t="s">
        <v>20</v>
      </c>
      <c r="E49" s="72" t="s">
        <v>20</v>
      </c>
      <c r="F49" s="72" t="s">
        <v>20</v>
      </c>
      <c r="G49" s="72" t="s">
        <v>20</v>
      </c>
      <c r="H49" s="72" t="s">
        <v>20</v>
      </c>
      <c r="I49" s="872" t="s">
        <v>20</v>
      </c>
    </row>
    <row r="50" spans="2:9" ht="19.5" customHeight="1">
      <c r="B50" s="21" t="s">
        <v>612</v>
      </c>
      <c r="C50" s="27" t="s">
        <v>20</v>
      </c>
      <c r="D50" s="72" t="s">
        <v>20</v>
      </c>
      <c r="E50" s="72" t="s">
        <v>20</v>
      </c>
      <c r="F50" s="72" t="s">
        <v>20</v>
      </c>
      <c r="G50" s="72" t="s">
        <v>20</v>
      </c>
      <c r="H50" s="72" t="s">
        <v>20</v>
      </c>
      <c r="I50" s="872" t="s">
        <v>20</v>
      </c>
    </row>
    <row r="51" spans="2:9" ht="19.5" customHeight="1">
      <c r="B51" s="52" t="s">
        <v>611</v>
      </c>
      <c r="C51" s="95" t="s">
        <v>20</v>
      </c>
      <c r="D51" s="76">
        <v>-1</v>
      </c>
      <c r="E51" s="76">
        <v>-2</v>
      </c>
      <c r="F51" s="76">
        <v>-282</v>
      </c>
      <c r="G51" s="76" t="s">
        <v>20</v>
      </c>
      <c r="H51" s="76" t="s">
        <v>20</v>
      </c>
      <c r="I51" s="871">
        <v>-285</v>
      </c>
    </row>
    <row r="52" spans="2:9" ht="19.5" customHeight="1">
      <c r="B52" s="863" t="s">
        <v>619</v>
      </c>
      <c r="C52" s="853" t="s">
        <v>20</v>
      </c>
      <c r="D52" s="845">
        <v>390</v>
      </c>
      <c r="E52" s="845">
        <v>91</v>
      </c>
      <c r="F52" s="845">
        <v>6164</v>
      </c>
      <c r="G52" s="845" t="s">
        <v>20</v>
      </c>
      <c r="H52" s="845" t="s">
        <v>20</v>
      </c>
      <c r="I52" s="897">
        <v>6645</v>
      </c>
    </row>
    <row r="53" spans="2:9" ht="19.5" customHeight="1">
      <c r="B53" s="21" t="s">
        <v>615</v>
      </c>
      <c r="C53" s="27" t="s">
        <v>20</v>
      </c>
      <c r="D53" s="72">
        <v>-16</v>
      </c>
      <c r="E53" s="72">
        <v>-10</v>
      </c>
      <c r="F53" s="72">
        <v>-31</v>
      </c>
      <c r="G53" s="72" t="str">
        <f>G64</f>
        <v>-</v>
      </c>
      <c r="H53" s="72" t="s">
        <v>20</v>
      </c>
      <c r="I53" s="872">
        <v>-57</v>
      </c>
    </row>
    <row r="54" spans="2:9" ht="19.5" customHeight="1">
      <c r="B54" s="21" t="s">
        <v>614</v>
      </c>
      <c r="C54" s="27" t="s">
        <v>20</v>
      </c>
      <c r="D54" s="72" t="s">
        <v>20</v>
      </c>
      <c r="E54" s="72" t="s">
        <v>20</v>
      </c>
      <c r="F54" s="72" t="s">
        <v>20</v>
      </c>
      <c r="G54" s="72" t="s">
        <v>20</v>
      </c>
      <c r="H54" s="72" t="s">
        <v>20</v>
      </c>
      <c r="I54" s="872" t="s">
        <v>20</v>
      </c>
    </row>
    <row r="55" spans="2:9" ht="19.5" customHeight="1">
      <c r="B55" s="21" t="s">
        <v>613</v>
      </c>
      <c r="C55" s="27" t="s">
        <v>20</v>
      </c>
      <c r="D55" s="72" t="s">
        <v>20</v>
      </c>
      <c r="E55" s="72" t="s">
        <v>20</v>
      </c>
      <c r="F55" s="72" t="s">
        <v>20</v>
      </c>
      <c r="G55" s="72" t="s">
        <v>20</v>
      </c>
      <c r="H55" s="72">
        <v>3865</v>
      </c>
      <c r="I55" s="872">
        <v>3865</v>
      </c>
    </row>
    <row r="56" spans="2:9" ht="19.5" customHeight="1">
      <c r="B56" s="21" t="s">
        <v>612</v>
      </c>
      <c r="C56" s="27" t="s">
        <v>20</v>
      </c>
      <c r="D56" s="72">
        <v>-10</v>
      </c>
      <c r="E56" s="72" t="s">
        <v>20</v>
      </c>
      <c r="F56" s="72" t="s">
        <v>20</v>
      </c>
      <c r="G56" s="72" t="s">
        <v>20</v>
      </c>
      <c r="H56" s="72" t="s">
        <v>20</v>
      </c>
      <c r="I56" s="872">
        <v>-10</v>
      </c>
    </row>
    <row r="57" spans="2:9" ht="19.5" customHeight="1">
      <c r="B57" s="52" t="s">
        <v>611</v>
      </c>
      <c r="C57" s="95" t="s">
        <v>20</v>
      </c>
      <c r="D57" s="76">
        <v>-1</v>
      </c>
      <c r="E57" s="76">
        <v>-2</v>
      </c>
      <c r="F57" s="76">
        <v>-331</v>
      </c>
      <c r="G57" s="76" t="s">
        <v>20</v>
      </c>
      <c r="H57" s="76">
        <v>-167</v>
      </c>
      <c r="I57" s="871">
        <v>-501</v>
      </c>
    </row>
    <row r="58" spans="2:9" ht="19.5" customHeight="1">
      <c r="B58" s="863" t="s">
        <v>618</v>
      </c>
      <c r="C58" s="853" t="s">
        <v>20</v>
      </c>
      <c r="D58" s="845">
        <v>363</v>
      </c>
      <c r="E58" s="845">
        <v>79</v>
      </c>
      <c r="F58" s="845">
        <v>5802</v>
      </c>
      <c r="G58" s="845" t="s">
        <v>20</v>
      </c>
      <c r="H58" s="845">
        <v>3698</v>
      </c>
      <c r="I58" s="897">
        <v>9942</v>
      </c>
    </row>
    <row r="59" spans="2:9" ht="19.5" customHeight="1">
      <c r="B59" s="21" t="s">
        <v>615</v>
      </c>
      <c r="C59" s="27" t="s">
        <v>20</v>
      </c>
      <c r="D59" s="72">
        <v>-21</v>
      </c>
      <c r="E59" s="72">
        <v>5</v>
      </c>
      <c r="F59" s="72">
        <v>-4</v>
      </c>
      <c r="G59" s="72" t="str">
        <f>G64</f>
        <v>-</v>
      </c>
      <c r="H59" s="72">
        <v>366</v>
      </c>
      <c r="I59" s="872">
        <v>346</v>
      </c>
    </row>
    <row r="60" spans="2:9" ht="19.5" customHeight="1">
      <c r="B60" s="21" t="s">
        <v>614</v>
      </c>
      <c r="C60" s="27" t="s">
        <v>20</v>
      </c>
      <c r="D60" s="72" t="s">
        <v>20</v>
      </c>
      <c r="E60" s="72" t="s">
        <v>20</v>
      </c>
      <c r="F60" s="72" t="s">
        <v>20</v>
      </c>
      <c r="G60" s="72" t="s">
        <v>20</v>
      </c>
      <c r="H60" s="72">
        <v>578</v>
      </c>
      <c r="I60" s="872">
        <v>578</v>
      </c>
    </row>
    <row r="61" spans="2:9" ht="19.5" customHeight="1">
      <c r="B61" s="21" t="s">
        <v>613</v>
      </c>
      <c r="C61" s="27" t="s">
        <v>20</v>
      </c>
      <c r="D61" s="72" t="s">
        <v>20</v>
      </c>
      <c r="E61" s="72" t="s">
        <v>20</v>
      </c>
      <c r="F61" s="72" t="s">
        <v>20</v>
      </c>
      <c r="G61" s="72" t="s">
        <v>20</v>
      </c>
      <c r="H61" s="72">
        <v>568</v>
      </c>
      <c r="I61" s="872">
        <v>568</v>
      </c>
    </row>
    <row r="62" spans="2:9" ht="19.5" customHeight="1">
      <c r="B62" s="21" t="s">
        <v>612</v>
      </c>
      <c r="C62" s="27" t="s">
        <v>20</v>
      </c>
      <c r="D62" s="72" t="s">
        <v>20</v>
      </c>
      <c r="E62" s="72" t="s">
        <v>20</v>
      </c>
      <c r="F62" s="72" t="s">
        <v>20</v>
      </c>
      <c r="G62" s="72" t="s">
        <v>20</v>
      </c>
      <c r="H62" s="72" t="s">
        <v>20</v>
      </c>
      <c r="I62" s="872" t="s">
        <v>20</v>
      </c>
    </row>
    <row r="63" spans="2:9" ht="19.5" customHeight="1">
      <c r="B63" s="52" t="s">
        <v>611</v>
      </c>
      <c r="C63" s="95" t="s">
        <v>20</v>
      </c>
      <c r="D63" s="76">
        <v>-1</v>
      </c>
      <c r="E63" s="76">
        <v>-2</v>
      </c>
      <c r="F63" s="76">
        <v>-287</v>
      </c>
      <c r="G63" s="76" t="s">
        <v>20</v>
      </c>
      <c r="H63" s="76">
        <v>-304</v>
      </c>
      <c r="I63" s="871">
        <v>-594</v>
      </c>
    </row>
    <row r="64" spans="2:9" ht="19.5" customHeight="1">
      <c r="B64" s="596" t="s">
        <v>617</v>
      </c>
      <c r="C64" s="853" t="s">
        <v>20</v>
      </c>
      <c r="D64" s="845">
        <v>341</v>
      </c>
      <c r="E64" s="845">
        <v>82</v>
      </c>
      <c r="F64" s="845">
        <v>5511</v>
      </c>
      <c r="G64" s="845" t="s">
        <v>20</v>
      </c>
      <c r="H64" s="845">
        <v>4906</v>
      </c>
      <c r="I64" s="897">
        <v>10840</v>
      </c>
    </row>
    <row r="65" spans="2:9" ht="19.5" customHeight="1">
      <c r="B65" s="21" t="s">
        <v>615</v>
      </c>
      <c r="C65" s="27" t="s">
        <v>20</v>
      </c>
      <c r="D65" s="72">
        <v>8</v>
      </c>
      <c r="E65" s="72">
        <v>-18</v>
      </c>
      <c r="F65" s="72">
        <v>16</v>
      </c>
      <c r="G65" s="72" t="str">
        <f>G70</f>
        <v>-</v>
      </c>
      <c r="H65" s="72">
        <v>191</v>
      </c>
      <c r="I65" s="872">
        <v>197</v>
      </c>
    </row>
    <row r="66" spans="2:9" ht="19.5" customHeight="1">
      <c r="B66" s="21" t="s">
        <v>614</v>
      </c>
      <c r="C66" s="27" t="s">
        <v>20</v>
      </c>
      <c r="D66" s="72" t="s">
        <v>20</v>
      </c>
      <c r="E66" s="72" t="s">
        <v>20</v>
      </c>
      <c r="F66" s="72">
        <v>77</v>
      </c>
      <c r="G66" s="72" t="s">
        <v>20</v>
      </c>
      <c r="H66" s="72">
        <v>3209</v>
      </c>
      <c r="I66" s="872">
        <v>3286</v>
      </c>
    </row>
    <row r="67" spans="2:9" ht="19.5" customHeight="1">
      <c r="B67" s="21" t="s">
        <v>613</v>
      </c>
      <c r="C67" s="27" t="s">
        <v>20</v>
      </c>
      <c r="D67" s="72" t="s">
        <v>20</v>
      </c>
      <c r="E67" s="72" t="s">
        <v>20</v>
      </c>
      <c r="F67" s="72" t="s">
        <v>20</v>
      </c>
      <c r="G67" s="72" t="s">
        <v>20</v>
      </c>
      <c r="H67" s="72">
        <v>553</v>
      </c>
      <c r="I67" s="872">
        <v>553</v>
      </c>
    </row>
    <row r="68" spans="2:9" ht="19.5" customHeight="1">
      <c r="B68" s="21" t="s">
        <v>612</v>
      </c>
      <c r="C68" s="27" t="s">
        <v>20</v>
      </c>
      <c r="D68" s="72" t="s">
        <v>20</v>
      </c>
      <c r="E68" s="72" t="s">
        <v>20</v>
      </c>
      <c r="F68" s="72" t="s">
        <v>20</v>
      </c>
      <c r="G68" s="72" t="s">
        <v>20</v>
      </c>
      <c r="H68" s="72">
        <v>-485</v>
      </c>
      <c r="I68" s="872">
        <v>-485</v>
      </c>
    </row>
    <row r="69" spans="2:9" ht="19.5" customHeight="1">
      <c r="B69" s="52" t="s">
        <v>611</v>
      </c>
      <c r="C69" s="95" t="s">
        <v>20</v>
      </c>
      <c r="D69" s="76">
        <v>-6</v>
      </c>
      <c r="E69" s="76">
        <v>-2</v>
      </c>
      <c r="F69" s="76">
        <v>-354</v>
      </c>
      <c r="G69" s="76" t="s">
        <v>20</v>
      </c>
      <c r="H69" s="76">
        <v>-345</v>
      </c>
      <c r="I69" s="871">
        <v>-707</v>
      </c>
    </row>
    <row r="70" spans="2:9" ht="19.5" customHeight="1">
      <c r="B70" s="596" t="s">
        <v>616</v>
      </c>
      <c r="C70" s="853" t="s">
        <v>20</v>
      </c>
      <c r="D70" s="845">
        <v>343</v>
      </c>
      <c r="E70" s="845">
        <v>62</v>
      </c>
      <c r="F70" s="845">
        <v>5250</v>
      </c>
      <c r="G70" s="845" t="s">
        <v>20</v>
      </c>
      <c r="H70" s="845">
        <v>8029</v>
      </c>
      <c r="I70" s="897">
        <v>13684</v>
      </c>
    </row>
    <row r="71" spans="2:9" ht="19.5" customHeight="1">
      <c r="B71" s="21" t="s">
        <v>615</v>
      </c>
      <c r="C71" s="27" t="s">
        <v>20</v>
      </c>
      <c r="D71" s="72">
        <v>17</v>
      </c>
      <c r="E71" s="72">
        <v>2</v>
      </c>
      <c r="F71" s="72">
        <v>-25</v>
      </c>
      <c r="G71" s="72" t="s">
        <v>20</v>
      </c>
      <c r="H71" s="72">
        <v>50</v>
      </c>
      <c r="I71" s="872">
        <v>44</v>
      </c>
    </row>
    <row r="72" spans="2:9" ht="19.5" customHeight="1">
      <c r="B72" s="21" t="s">
        <v>614</v>
      </c>
      <c r="C72" s="27" t="s">
        <v>20</v>
      </c>
      <c r="D72" s="72" t="s">
        <v>20</v>
      </c>
      <c r="E72" s="72" t="s">
        <v>20</v>
      </c>
      <c r="F72" s="72" t="s">
        <v>20</v>
      </c>
      <c r="G72" s="72" t="s">
        <v>20</v>
      </c>
      <c r="H72" s="72">
        <v>2328</v>
      </c>
      <c r="I72" s="872">
        <v>2328</v>
      </c>
    </row>
    <row r="73" spans="2:9" ht="19.5" customHeight="1">
      <c r="B73" s="21" t="s">
        <v>613</v>
      </c>
      <c r="C73" s="27" t="s">
        <v>20</v>
      </c>
      <c r="D73" s="72" t="s">
        <v>20</v>
      </c>
      <c r="E73" s="72" t="s">
        <v>20</v>
      </c>
      <c r="F73" s="72" t="s">
        <v>20</v>
      </c>
      <c r="G73" s="72" t="s">
        <v>20</v>
      </c>
      <c r="H73" s="72">
        <v>521</v>
      </c>
      <c r="I73" s="872">
        <v>521</v>
      </c>
    </row>
    <row r="74" spans="2:9" ht="19.5" customHeight="1">
      <c r="B74" s="21" t="s">
        <v>612</v>
      </c>
      <c r="C74" s="27" t="s">
        <v>20</v>
      </c>
      <c r="D74" s="72" t="s">
        <v>20</v>
      </c>
      <c r="E74" s="72" t="s">
        <v>20</v>
      </c>
      <c r="F74" s="72" t="s">
        <v>20</v>
      </c>
      <c r="G74" s="72" t="s">
        <v>20</v>
      </c>
      <c r="H74" s="72">
        <v>-28</v>
      </c>
      <c r="I74" s="872">
        <v>-28</v>
      </c>
    </row>
    <row r="75" spans="2:9" ht="19.5" customHeight="1">
      <c r="B75" s="52" t="s">
        <v>611</v>
      </c>
      <c r="C75" s="95" t="s">
        <v>20</v>
      </c>
      <c r="D75" s="76">
        <v>-4</v>
      </c>
      <c r="E75" s="76">
        <v>-2</v>
      </c>
      <c r="F75" s="76">
        <v>-328</v>
      </c>
      <c r="G75" s="76" t="s">
        <v>20</v>
      </c>
      <c r="H75" s="76">
        <v>-392</v>
      </c>
      <c r="I75" s="871">
        <v>-726</v>
      </c>
    </row>
    <row r="76" spans="2:9" ht="19.5" customHeight="1">
      <c r="B76" s="759" t="s">
        <v>610</v>
      </c>
      <c r="C76" s="757" t="s">
        <v>20</v>
      </c>
      <c r="D76" s="756">
        <v>356</v>
      </c>
      <c r="E76" s="756">
        <v>62</v>
      </c>
      <c r="F76" s="756">
        <v>4897</v>
      </c>
      <c r="G76" s="756" t="s">
        <v>20</v>
      </c>
      <c r="H76" s="756">
        <v>10508</v>
      </c>
      <c r="I76" s="870">
        <v>15823</v>
      </c>
    </row>
    <row r="78" spans="2:9" ht="19.5" customHeight="1">
      <c r="B78" s="869" t="s">
        <v>649</v>
      </c>
      <c r="C78" s="1277" t="s">
        <v>636</v>
      </c>
      <c r="D78" s="1277"/>
      <c r="E78" s="1277"/>
      <c r="F78" s="1277"/>
      <c r="G78" s="1277"/>
      <c r="H78" s="1277"/>
      <c r="I78" s="1277"/>
    </row>
    <row r="79" spans="2:16" s="378" customFormat="1" ht="30.75" customHeight="1">
      <c r="B79" s="874"/>
      <c r="C79" s="873" t="s">
        <v>373</v>
      </c>
      <c r="D79" s="873" t="s">
        <v>54</v>
      </c>
      <c r="E79" s="873" t="s">
        <v>358</v>
      </c>
      <c r="F79" s="873" t="s">
        <v>353</v>
      </c>
      <c r="G79" s="867" t="s">
        <v>607</v>
      </c>
      <c r="H79" s="873" t="s">
        <v>554</v>
      </c>
      <c r="I79" s="873" t="s">
        <v>47</v>
      </c>
      <c r="O79" s="561"/>
      <c r="P79" s="561"/>
    </row>
    <row r="80" spans="2:9" ht="19.5" customHeight="1">
      <c r="B80" s="605" t="s">
        <v>606</v>
      </c>
      <c r="C80" s="504"/>
      <c r="D80" s="504"/>
      <c r="E80" s="504"/>
      <c r="F80" s="504"/>
      <c r="G80" s="504"/>
      <c r="H80" s="504"/>
      <c r="I80" s="504"/>
    </row>
    <row r="81" spans="2:9" ht="19.5" customHeight="1">
      <c r="B81" s="91" t="s">
        <v>604</v>
      </c>
      <c r="C81" s="853">
        <v>4962</v>
      </c>
      <c r="D81" s="845">
        <v>5704</v>
      </c>
      <c r="E81" s="845">
        <v>3897</v>
      </c>
      <c r="F81" s="845">
        <v>8031</v>
      </c>
      <c r="G81" s="845">
        <v>3176</v>
      </c>
      <c r="H81" s="845">
        <v>18</v>
      </c>
      <c r="I81" s="897">
        <v>25788</v>
      </c>
    </row>
    <row r="82" spans="2:9" ht="19.5" customHeight="1">
      <c r="B82" s="21" t="s">
        <v>601</v>
      </c>
      <c r="C82" s="27">
        <v>4962</v>
      </c>
      <c r="D82" s="72">
        <v>5314</v>
      </c>
      <c r="E82" s="72">
        <v>3806</v>
      </c>
      <c r="F82" s="72">
        <v>1867</v>
      </c>
      <c r="G82" s="72">
        <v>3176</v>
      </c>
      <c r="H82" s="72">
        <v>18</v>
      </c>
      <c r="I82" s="872">
        <v>19143</v>
      </c>
    </row>
    <row r="83" spans="2:9" ht="19.5" customHeight="1">
      <c r="B83" s="52" t="s">
        <v>600</v>
      </c>
      <c r="C83" s="95" t="s">
        <v>20</v>
      </c>
      <c r="D83" s="76">
        <v>390</v>
      </c>
      <c r="E83" s="76">
        <v>91</v>
      </c>
      <c r="F83" s="76">
        <v>6164</v>
      </c>
      <c r="G83" s="76" t="s">
        <v>20</v>
      </c>
      <c r="H83" s="76" t="s">
        <v>20</v>
      </c>
      <c r="I83" s="871">
        <v>6645</v>
      </c>
    </row>
    <row r="84" spans="2:9" ht="19.5" customHeight="1">
      <c r="B84" s="863" t="s">
        <v>603</v>
      </c>
      <c r="C84" s="853">
        <v>3089</v>
      </c>
      <c r="D84" s="845">
        <v>2240</v>
      </c>
      <c r="E84" s="845">
        <v>2474</v>
      </c>
      <c r="F84" s="845">
        <v>7649</v>
      </c>
      <c r="G84" s="845">
        <v>1775</v>
      </c>
      <c r="H84" s="845">
        <v>15</v>
      </c>
      <c r="I84" s="897">
        <v>17242</v>
      </c>
    </row>
    <row r="85" spans="2:9" ht="19.5" customHeight="1">
      <c r="B85" s="21" t="s">
        <v>601</v>
      </c>
      <c r="C85" s="27">
        <v>3089</v>
      </c>
      <c r="D85" s="72">
        <v>2229</v>
      </c>
      <c r="E85" s="72">
        <v>2439</v>
      </c>
      <c r="F85" s="72">
        <v>1578</v>
      </c>
      <c r="G85" s="72">
        <v>1775</v>
      </c>
      <c r="H85" s="72">
        <v>15</v>
      </c>
      <c r="I85" s="872">
        <v>11125</v>
      </c>
    </row>
    <row r="86" spans="2:9" ht="19.5" customHeight="1">
      <c r="B86" s="52" t="s">
        <v>600</v>
      </c>
      <c r="C86" s="95" t="s">
        <v>20</v>
      </c>
      <c r="D86" s="76">
        <v>11</v>
      </c>
      <c r="E86" s="76">
        <v>35</v>
      </c>
      <c r="F86" s="76">
        <v>6071</v>
      </c>
      <c r="G86" s="76" t="s">
        <v>20</v>
      </c>
      <c r="H86" s="76" t="s">
        <v>20</v>
      </c>
      <c r="I86" s="871">
        <v>6117</v>
      </c>
    </row>
    <row r="87" spans="2:9" ht="19.5" customHeight="1">
      <c r="B87" s="863" t="s">
        <v>602</v>
      </c>
      <c r="C87" s="853">
        <v>1873</v>
      </c>
      <c r="D87" s="845">
        <v>3464</v>
      </c>
      <c r="E87" s="845">
        <v>1423</v>
      </c>
      <c r="F87" s="845">
        <v>382</v>
      </c>
      <c r="G87" s="845">
        <v>1401</v>
      </c>
      <c r="H87" s="845">
        <v>3</v>
      </c>
      <c r="I87" s="897">
        <v>8546</v>
      </c>
    </row>
    <row r="88" spans="2:16" ht="19.5" customHeight="1">
      <c r="B88" s="21" t="s">
        <v>601</v>
      </c>
      <c r="C88" s="27">
        <v>1873</v>
      </c>
      <c r="D88" s="72">
        <v>3085</v>
      </c>
      <c r="E88" s="72">
        <v>1367</v>
      </c>
      <c r="F88" s="72">
        <v>289</v>
      </c>
      <c r="G88" s="72">
        <v>1401</v>
      </c>
      <c r="H88" s="72">
        <v>3</v>
      </c>
      <c r="I88" s="872">
        <v>8018</v>
      </c>
      <c r="O88" s="378"/>
      <c r="P88" s="378"/>
    </row>
    <row r="89" spans="2:9" ht="19.5" customHeight="1">
      <c r="B89" s="862" t="s">
        <v>600</v>
      </c>
      <c r="C89" s="861" t="s">
        <v>20</v>
      </c>
      <c r="D89" s="860">
        <v>379</v>
      </c>
      <c r="E89" s="860">
        <v>56</v>
      </c>
      <c r="F89" s="860">
        <v>93</v>
      </c>
      <c r="G89" s="860" t="s">
        <v>20</v>
      </c>
      <c r="H89" s="860" t="s">
        <v>20</v>
      </c>
      <c r="I89" s="899">
        <v>528</v>
      </c>
    </row>
    <row r="90" spans="2:9" ht="19.5" customHeight="1">
      <c r="B90" s="605" t="s">
        <v>605</v>
      </c>
      <c r="C90" s="504"/>
      <c r="D90" s="504"/>
      <c r="E90" s="504"/>
      <c r="F90" s="504"/>
      <c r="G90" s="504"/>
      <c r="H90" s="504"/>
      <c r="I90" s="504"/>
    </row>
    <row r="91" spans="2:9" ht="19.5" customHeight="1">
      <c r="B91" s="91" t="s">
        <v>604</v>
      </c>
      <c r="C91" s="853">
        <v>5014</v>
      </c>
      <c r="D91" s="845">
        <v>5156</v>
      </c>
      <c r="E91" s="845">
        <v>3942</v>
      </c>
      <c r="F91" s="845">
        <v>7320</v>
      </c>
      <c r="G91" s="845">
        <v>5569</v>
      </c>
      <c r="H91" s="845">
        <v>3716</v>
      </c>
      <c r="I91" s="897">
        <v>30717</v>
      </c>
    </row>
    <row r="92" spans="2:9" ht="19.5" customHeight="1">
      <c r="B92" s="21" t="s">
        <v>601</v>
      </c>
      <c r="C92" s="27">
        <v>5014</v>
      </c>
      <c r="D92" s="72">
        <v>4793</v>
      </c>
      <c r="E92" s="72">
        <v>3863</v>
      </c>
      <c r="F92" s="72">
        <v>1518</v>
      </c>
      <c r="G92" s="72">
        <v>5569</v>
      </c>
      <c r="H92" s="72">
        <v>18</v>
      </c>
      <c r="I92" s="872">
        <v>20775</v>
      </c>
    </row>
    <row r="93" spans="2:9" ht="19.5" customHeight="1">
      <c r="B93" s="52" t="s">
        <v>600</v>
      </c>
      <c r="C93" s="95" t="s">
        <v>20</v>
      </c>
      <c r="D93" s="76">
        <v>363</v>
      </c>
      <c r="E93" s="76">
        <v>79</v>
      </c>
      <c r="F93" s="76">
        <v>5802</v>
      </c>
      <c r="G93" s="76" t="s">
        <v>20</v>
      </c>
      <c r="H93" s="76">
        <v>3698</v>
      </c>
      <c r="I93" s="871">
        <v>9942</v>
      </c>
    </row>
    <row r="94" spans="2:9" ht="19.5" customHeight="1">
      <c r="B94" s="863" t="s">
        <v>603</v>
      </c>
      <c r="C94" s="853">
        <v>2943</v>
      </c>
      <c r="D94" s="845">
        <v>2308</v>
      </c>
      <c r="E94" s="845">
        <v>2600</v>
      </c>
      <c r="F94" s="845">
        <v>7170</v>
      </c>
      <c r="G94" s="845">
        <v>1582</v>
      </c>
      <c r="H94" s="845">
        <v>3272</v>
      </c>
      <c r="I94" s="897">
        <v>19875</v>
      </c>
    </row>
    <row r="95" spans="2:9" ht="19.5" customHeight="1">
      <c r="B95" s="21" t="s">
        <v>601</v>
      </c>
      <c r="C95" s="27">
        <v>2943</v>
      </c>
      <c r="D95" s="72">
        <v>2216</v>
      </c>
      <c r="E95" s="72">
        <v>2567</v>
      </c>
      <c r="F95" s="72">
        <v>1450</v>
      </c>
      <c r="G95" s="72">
        <v>1582</v>
      </c>
      <c r="H95" s="72">
        <v>12</v>
      </c>
      <c r="I95" s="872">
        <v>10770</v>
      </c>
    </row>
    <row r="96" spans="2:9" ht="19.5" customHeight="1">
      <c r="B96" s="52" t="s">
        <v>600</v>
      </c>
      <c r="C96" s="95" t="s">
        <v>20</v>
      </c>
      <c r="D96" s="76">
        <v>92</v>
      </c>
      <c r="E96" s="76">
        <v>33</v>
      </c>
      <c r="F96" s="76">
        <v>5720</v>
      </c>
      <c r="G96" s="76" t="s">
        <v>20</v>
      </c>
      <c r="H96" s="76">
        <v>3260</v>
      </c>
      <c r="I96" s="871">
        <v>9105</v>
      </c>
    </row>
    <row r="97" spans="2:9" ht="19.5" customHeight="1">
      <c r="B97" s="863" t="s">
        <v>602</v>
      </c>
      <c r="C97" s="853">
        <v>2071</v>
      </c>
      <c r="D97" s="845">
        <v>2848</v>
      </c>
      <c r="E97" s="845">
        <v>1342</v>
      </c>
      <c r="F97" s="845">
        <v>150</v>
      </c>
      <c r="G97" s="845">
        <v>3987</v>
      </c>
      <c r="H97" s="845">
        <v>444</v>
      </c>
      <c r="I97" s="897">
        <v>10842</v>
      </c>
    </row>
    <row r="98" spans="2:9" ht="19.5" customHeight="1">
      <c r="B98" s="21" t="s">
        <v>601</v>
      </c>
      <c r="C98" s="27">
        <v>2071</v>
      </c>
      <c r="D98" s="72">
        <v>2577</v>
      </c>
      <c r="E98" s="72">
        <v>1296</v>
      </c>
      <c r="F98" s="72">
        <v>68</v>
      </c>
      <c r="G98" s="72">
        <v>3987</v>
      </c>
      <c r="H98" s="72">
        <v>6</v>
      </c>
      <c r="I98" s="872">
        <v>10005</v>
      </c>
    </row>
    <row r="99" spans="2:9" ht="19.5" customHeight="1">
      <c r="B99" s="862" t="s">
        <v>600</v>
      </c>
      <c r="C99" s="861" t="s">
        <v>20</v>
      </c>
      <c r="D99" s="860">
        <v>271</v>
      </c>
      <c r="E99" s="860">
        <v>46</v>
      </c>
      <c r="F99" s="860">
        <v>82</v>
      </c>
      <c r="G99" s="860" t="s">
        <v>20</v>
      </c>
      <c r="H99" s="860">
        <v>438</v>
      </c>
      <c r="I99" s="899">
        <v>837</v>
      </c>
    </row>
    <row r="100" spans="2:9" ht="19.5" customHeight="1">
      <c r="B100" s="919" t="s">
        <v>236</v>
      </c>
      <c r="C100" s="854"/>
      <c r="D100" s="854"/>
      <c r="E100" s="854"/>
      <c r="F100" s="854"/>
      <c r="G100" s="854"/>
      <c r="H100" s="854"/>
      <c r="I100" s="854"/>
    </row>
    <row r="101" spans="2:9" ht="19.5" customHeight="1">
      <c r="B101" s="596" t="s">
        <v>604</v>
      </c>
      <c r="C101" s="853">
        <v>5144</v>
      </c>
      <c r="D101" s="845">
        <v>4862</v>
      </c>
      <c r="E101" s="845">
        <v>3773</v>
      </c>
      <c r="F101" s="845">
        <v>6828</v>
      </c>
      <c r="G101" s="845">
        <v>5347</v>
      </c>
      <c r="H101" s="845">
        <v>4923</v>
      </c>
      <c r="I101" s="897">
        <v>30877</v>
      </c>
    </row>
    <row r="102" spans="2:9" ht="19.5" customHeight="1">
      <c r="B102" s="21" t="s">
        <v>601</v>
      </c>
      <c r="C102" s="27">
        <v>5144</v>
      </c>
      <c r="D102" s="72">
        <v>4521</v>
      </c>
      <c r="E102" s="72">
        <v>3691</v>
      </c>
      <c r="F102" s="72">
        <v>1317</v>
      </c>
      <c r="G102" s="72">
        <v>5347</v>
      </c>
      <c r="H102" s="72">
        <v>17</v>
      </c>
      <c r="I102" s="872">
        <v>20037</v>
      </c>
    </row>
    <row r="103" spans="2:9" ht="19.5" customHeight="1">
      <c r="B103" s="52" t="s">
        <v>600</v>
      </c>
      <c r="C103" s="95" t="s">
        <v>20</v>
      </c>
      <c r="D103" s="76">
        <v>341</v>
      </c>
      <c r="E103" s="76">
        <v>82</v>
      </c>
      <c r="F103" s="76">
        <v>5511</v>
      </c>
      <c r="G103" s="76" t="s">
        <v>20</v>
      </c>
      <c r="H103" s="76">
        <v>4906</v>
      </c>
      <c r="I103" s="871">
        <v>10840</v>
      </c>
    </row>
    <row r="104" spans="2:9" ht="19.5" customHeight="1">
      <c r="B104" s="596" t="s">
        <v>603</v>
      </c>
      <c r="C104" s="853">
        <v>2927</v>
      </c>
      <c r="D104" s="845">
        <v>2192</v>
      </c>
      <c r="E104" s="845">
        <v>2356</v>
      </c>
      <c r="F104" s="845">
        <v>6656</v>
      </c>
      <c r="G104" s="845">
        <v>1513</v>
      </c>
      <c r="H104" s="845">
        <v>3602</v>
      </c>
      <c r="I104" s="897">
        <v>19246</v>
      </c>
    </row>
    <row r="105" spans="2:9" ht="19.5" customHeight="1">
      <c r="B105" s="21" t="s">
        <v>601</v>
      </c>
      <c r="C105" s="27">
        <v>2927</v>
      </c>
      <c r="D105" s="72">
        <v>2110</v>
      </c>
      <c r="E105" s="72">
        <v>2316</v>
      </c>
      <c r="F105" s="72">
        <v>1240</v>
      </c>
      <c r="G105" s="72">
        <v>1513</v>
      </c>
      <c r="H105" s="72">
        <v>13</v>
      </c>
      <c r="I105" s="872">
        <v>10119</v>
      </c>
    </row>
    <row r="106" spans="2:9" ht="19.5" customHeight="1">
      <c r="B106" s="52" t="s">
        <v>600</v>
      </c>
      <c r="C106" s="95" t="s">
        <v>20</v>
      </c>
      <c r="D106" s="76">
        <v>82</v>
      </c>
      <c r="E106" s="76">
        <v>40</v>
      </c>
      <c r="F106" s="76">
        <v>5416</v>
      </c>
      <c r="G106" s="76" t="s">
        <v>20</v>
      </c>
      <c r="H106" s="76">
        <v>3589</v>
      </c>
      <c r="I106" s="871">
        <v>9127</v>
      </c>
    </row>
    <row r="107" spans="2:9" ht="19.5" customHeight="1">
      <c r="B107" s="596" t="s">
        <v>602</v>
      </c>
      <c r="C107" s="853">
        <v>2217</v>
      </c>
      <c r="D107" s="845">
        <v>2670</v>
      </c>
      <c r="E107" s="845">
        <v>1417</v>
      </c>
      <c r="F107" s="845">
        <v>172</v>
      </c>
      <c r="G107" s="845">
        <v>3834</v>
      </c>
      <c r="H107" s="845">
        <v>1321</v>
      </c>
      <c r="I107" s="897">
        <v>11631</v>
      </c>
    </row>
    <row r="108" spans="2:9" ht="19.5" customHeight="1">
      <c r="B108" s="21" t="s">
        <v>601</v>
      </c>
      <c r="C108" s="27">
        <v>2217</v>
      </c>
      <c r="D108" s="72">
        <v>2411</v>
      </c>
      <c r="E108" s="72">
        <v>1375</v>
      </c>
      <c r="F108" s="72">
        <v>77</v>
      </c>
      <c r="G108" s="72">
        <v>3834</v>
      </c>
      <c r="H108" s="72">
        <v>4</v>
      </c>
      <c r="I108" s="872">
        <v>9918</v>
      </c>
    </row>
    <row r="109" spans="2:9" ht="19.5" customHeight="1">
      <c r="B109" s="747" t="s">
        <v>600</v>
      </c>
      <c r="C109" s="830" t="s">
        <v>20</v>
      </c>
      <c r="D109" s="809">
        <v>259</v>
      </c>
      <c r="E109" s="809">
        <v>42</v>
      </c>
      <c r="F109" s="809">
        <v>95</v>
      </c>
      <c r="G109" s="809" t="s">
        <v>20</v>
      </c>
      <c r="H109" s="809">
        <v>1317</v>
      </c>
      <c r="I109" s="892">
        <v>1713</v>
      </c>
    </row>
    <row r="110" spans="2:9" ht="19.5" customHeight="1">
      <c r="B110" s="918" t="s">
        <v>237</v>
      </c>
      <c r="C110" s="847"/>
      <c r="D110" s="847"/>
      <c r="E110" s="847"/>
      <c r="F110" s="847"/>
      <c r="G110" s="847"/>
      <c r="H110" s="847"/>
      <c r="I110" s="847"/>
    </row>
    <row r="111" spans="2:9" ht="19.5" customHeight="1">
      <c r="B111" s="91" t="s">
        <v>604</v>
      </c>
      <c r="C111" s="1244">
        <v>4703</v>
      </c>
      <c r="D111" s="845">
        <v>3741</v>
      </c>
      <c r="E111" s="845">
        <v>3725</v>
      </c>
      <c r="F111" s="845">
        <v>6528</v>
      </c>
      <c r="G111" s="845">
        <v>6284</v>
      </c>
      <c r="H111" s="853">
        <v>8045</v>
      </c>
      <c r="I111" s="844">
        <v>33026</v>
      </c>
    </row>
    <row r="112" spans="2:9" ht="19.5" customHeight="1">
      <c r="B112" s="21" t="s">
        <v>601</v>
      </c>
      <c r="C112" s="27">
        <v>4703</v>
      </c>
      <c r="D112" s="72">
        <v>3398</v>
      </c>
      <c r="E112" s="72">
        <v>3663</v>
      </c>
      <c r="F112" s="72">
        <v>1278</v>
      </c>
      <c r="G112" s="72">
        <v>6284</v>
      </c>
      <c r="H112" s="27">
        <v>16</v>
      </c>
      <c r="I112" s="831">
        <v>19342</v>
      </c>
    </row>
    <row r="113" spans="2:9" ht="19.5" customHeight="1">
      <c r="B113" s="52" t="s">
        <v>600</v>
      </c>
      <c r="C113" s="95" t="s">
        <v>20</v>
      </c>
      <c r="D113" s="76">
        <v>343</v>
      </c>
      <c r="E113" s="76">
        <v>62</v>
      </c>
      <c r="F113" s="76">
        <v>5250</v>
      </c>
      <c r="G113" s="76" t="s">
        <v>20</v>
      </c>
      <c r="H113" s="95">
        <v>8029</v>
      </c>
      <c r="I113" s="833">
        <v>13684</v>
      </c>
    </row>
    <row r="114" spans="2:9" ht="19.5" customHeight="1">
      <c r="B114" s="596" t="s">
        <v>603</v>
      </c>
      <c r="C114" s="513">
        <v>2687</v>
      </c>
      <c r="D114" s="603">
        <v>2009</v>
      </c>
      <c r="E114" s="603">
        <v>2240</v>
      </c>
      <c r="F114" s="603">
        <v>6366</v>
      </c>
      <c r="G114" s="603">
        <v>1821</v>
      </c>
      <c r="H114" s="513">
        <v>3693</v>
      </c>
      <c r="I114" s="492">
        <v>18816</v>
      </c>
    </row>
    <row r="115" spans="2:9" ht="19.5" customHeight="1">
      <c r="B115" s="21" t="s">
        <v>601</v>
      </c>
      <c r="C115" s="27">
        <v>2687</v>
      </c>
      <c r="D115" s="72">
        <v>1937</v>
      </c>
      <c r="E115" s="72">
        <v>2210</v>
      </c>
      <c r="F115" s="72">
        <v>1210</v>
      </c>
      <c r="G115" s="72">
        <v>1821</v>
      </c>
      <c r="H115" s="27">
        <v>13</v>
      </c>
      <c r="I115" s="831">
        <v>9878</v>
      </c>
    </row>
    <row r="116" spans="2:9" ht="19.5" customHeight="1">
      <c r="B116" s="52" t="s">
        <v>600</v>
      </c>
      <c r="C116" s="95" t="s">
        <v>20</v>
      </c>
      <c r="D116" s="76">
        <v>72</v>
      </c>
      <c r="E116" s="76">
        <v>30</v>
      </c>
      <c r="F116" s="76">
        <v>5156</v>
      </c>
      <c r="G116" s="76" t="s">
        <v>20</v>
      </c>
      <c r="H116" s="95">
        <v>3680</v>
      </c>
      <c r="I116" s="833">
        <v>8938</v>
      </c>
    </row>
    <row r="117" spans="2:9" ht="19.5" customHeight="1">
      <c r="B117" s="596" t="s">
        <v>602</v>
      </c>
      <c r="C117" s="513">
        <v>2016</v>
      </c>
      <c r="D117" s="603">
        <v>1732</v>
      </c>
      <c r="E117" s="603">
        <v>1485</v>
      </c>
      <c r="F117" s="603">
        <v>162</v>
      </c>
      <c r="G117" s="603">
        <v>4463</v>
      </c>
      <c r="H117" s="513">
        <v>4352</v>
      </c>
      <c r="I117" s="492">
        <v>14210</v>
      </c>
    </row>
    <row r="118" spans="2:9" ht="19.5" customHeight="1">
      <c r="B118" s="21" t="s">
        <v>601</v>
      </c>
      <c r="C118" s="27">
        <v>2016</v>
      </c>
      <c r="D118" s="72">
        <v>1461</v>
      </c>
      <c r="E118" s="72">
        <v>1453</v>
      </c>
      <c r="F118" s="72">
        <v>68</v>
      </c>
      <c r="G118" s="72">
        <v>4463</v>
      </c>
      <c r="H118" s="27">
        <v>3</v>
      </c>
      <c r="I118" s="831">
        <v>9464</v>
      </c>
    </row>
    <row r="119" spans="2:9" ht="19.5" customHeight="1">
      <c r="B119" s="747" t="s">
        <v>600</v>
      </c>
      <c r="C119" s="830" t="s">
        <v>20</v>
      </c>
      <c r="D119" s="809">
        <v>271</v>
      </c>
      <c r="E119" s="809">
        <v>32</v>
      </c>
      <c r="F119" s="809">
        <v>94</v>
      </c>
      <c r="G119" s="809" t="s">
        <v>20</v>
      </c>
      <c r="H119" s="830">
        <v>4349</v>
      </c>
      <c r="I119" s="829">
        <v>4746</v>
      </c>
    </row>
    <row r="120" spans="2:9" ht="19.5" customHeight="1">
      <c r="B120" s="917" t="s">
        <v>238</v>
      </c>
      <c r="C120" s="835"/>
      <c r="D120" s="835"/>
      <c r="E120" s="835"/>
      <c r="F120" s="835"/>
      <c r="G120" s="835"/>
      <c r="H120" s="835"/>
      <c r="I120" s="835"/>
    </row>
    <row r="121" spans="2:9" ht="19.5" customHeight="1">
      <c r="B121" s="916" t="s">
        <v>604</v>
      </c>
      <c r="C121" s="757">
        <v>4442</v>
      </c>
      <c r="D121" s="756">
        <v>3640</v>
      </c>
      <c r="E121" s="756">
        <v>3755</v>
      </c>
      <c r="F121" s="756">
        <v>6115</v>
      </c>
      <c r="G121" s="756">
        <v>5115</v>
      </c>
      <c r="H121" s="756">
        <v>10523</v>
      </c>
      <c r="I121" s="870">
        <v>33590</v>
      </c>
    </row>
    <row r="122" spans="2:9" ht="19.5" customHeight="1">
      <c r="B122" s="21" t="s">
        <v>601</v>
      </c>
      <c r="C122" s="27">
        <v>4442</v>
      </c>
      <c r="D122" s="72">
        <v>3284</v>
      </c>
      <c r="E122" s="72">
        <v>3693</v>
      </c>
      <c r="F122" s="72">
        <v>1218</v>
      </c>
      <c r="G122" s="72">
        <v>5115</v>
      </c>
      <c r="H122" s="72">
        <v>15</v>
      </c>
      <c r="I122" s="872">
        <v>17767</v>
      </c>
    </row>
    <row r="123" spans="2:9" ht="19.5" customHeight="1">
      <c r="B123" s="52" t="s">
        <v>600</v>
      </c>
      <c r="C123" s="95" t="s">
        <v>20</v>
      </c>
      <c r="D123" s="76">
        <v>356</v>
      </c>
      <c r="E123" s="76">
        <v>62</v>
      </c>
      <c r="F123" s="76">
        <v>4897</v>
      </c>
      <c r="G123" s="76" t="s">
        <v>20</v>
      </c>
      <c r="H123" s="76">
        <v>10508</v>
      </c>
      <c r="I123" s="871">
        <v>15823</v>
      </c>
    </row>
    <row r="124" spans="2:9" ht="19.5" customHeight="1">
      <c r="B124" s="759" t="s">
        <v>603</v>
      </c>
      <c r="C124" s="757">
        <v>2578</v>
      </c>
      <c r="D124" s="756">
        <v>2019</v>
      </c>
      <c r="E124" s="756">
        <v>2167</v>
      </c>
      <c r="F124" s="756">
        <v>5866</v>
      </c>
      <c r="G124" s="756">
        <v>1444</v>
      </c>
      <c r="H124" s="756">
        <v>4959</v>
      </c>
      <c r="I124" s="870">
        <v>19033</v>
      </c>
    </row>
    <row r="125" spans="2:9" ht="19.5" customHeight="1">
      <c r="B125" s="21" t="s">
        <v>601</v>
      </c>
      <c r="C125" s="27">
        <v>2578</v>
      </c>
      <c r="D125" s="72">
        <v>1952</v>
      </c>
      <c r="E125" s="72">
        <v>2145</v>
      </c>
      <c r="F125" s="72">
        <v>1144</v>
      </c>
      <c r="G125" s="72">
        <v>1444</v>
      </c>
      <c r="H125" s="72">
        <v>9</v>
      </c>
      <c r="I125" s="872">
        <v>9272</v>
      </c>
    </row>
    <row r="126" spans="2:9" ht="19.5" customHeight="1">
      <c r="B126" s="52" t="s">
        <v>600</v>
      </c>
      <c r="C126" s="95" t="s">
        <v>20</v>
      </c>
      <c r="D126" s="76">
        <v>67</v>
      </c>
      <c r="E126" s="76">
        <v>22</v>
      </c>
      <c r="F126" s="76">
        <v>4722</v>
      </c>
      <c r="G126" s="76" t="s">
        <v>20</v>
      </c>
      <c r="H126" s="76">
        <v>4950</v>
      </c>
      <c r="I126" s="871">
        <v>9761</v>
      </c>
    </row>
    <row r="127" spans="2:9" ht="19.5" customHeight="1">
      <c r="B127" s="759" t="s">
        <v>602</v>
      </c>
      <c r="C127" s="757">
        <v>1864</v>
      </c>
      <c r="D127" s="756">
        <v>1621</v>
      </c>
      <c r="E127" s="756">
        <v>1588</v>
      </c>
      <c r="F127" s="756">
        <v>249</v>
      </c>
      <c r="G127" s="756">
        <v>3671</v>
      </c>
      <c r="H127" s="756">
        <v>5564</v>
      </c>
      <c r="I127" s="870">
        <v>14557</v>
      </c>
    </row>
    <row r="128" spans="2:9" ht="19.5" customHeight="1">
      <c r="B128" s="21" t="s">
        <v>601</v>
      </c>
      <c r="C128" s="27">
        <v>1864</v>
      </c>
      <c r="D128" s="72">
        <v>1332</v>
      </c>
      <c r="E128" s="72">
        <v>1548</v>
      </c>
      <c r="F128" s="72">
        <v>74</v>
      </c>
      <c r="G128" s="72">
        <v>3671</v>
      </c>
      <c r="H128" s="72">
        <v>6</v>
      </c>
      <c r="I128" s="872">
        <v>8495</v>
      </c>
    </row>
    <row r="129" spans="2:9" ht="19.5" customHeight="1">
      <c r="B129" s="747" t="s">
        <v>600</v>
      </c>
      <c r="C129" s="830" t="s">
        <v>20</v>
      </c>
      <c r="D129" s="809">
        <v>289</v>
      </c>
      <c r="E129" s="809">
        <v>40</v>
      </c>
      <c r="F129" s="809">
        <v>175</v>
      </c>
      <c r="G129" s="809" t="s">
        <v>20</v>
      </c>
      <c r="H129" s="809">
        <v>5558</v>
      </c>
      <c r="I129" s="892">
        <v>6062</v>
      </c>
    </row>
  </sheetData>
  <sheetProtection/>
  <mergeCells count="5">
    <mergeCell ref="B2:H2"/>
    <mergeCell ref="B37:C37"/>
    <mergeCell ref="C4:I4"/>
    <mergeCell ref="C44:I44"/>
    <mergeCell ref="C78:I78"/>
  </mergeCells>
  <printOptions/>
  <pageMargins left="0.75" right="0.75" top="1" bottom="1" header="0.5" footer="0.5"/>
  <pageSetup orientation="portrait" paperSize="9" scale="72"/>
  <rowBreaks count="1" manualBreakCount="1">
    <brk id="37" max="255" man="1"/>
  </rowBreaks>
  <drawing r:id="rId1"/>
</worksheet>
</file>

<file path=xl/worksheets/sheet44.xml><?xml version="1.0" encoding="utf-8"?>
<worksheet xmlns="http://schemas.openxmlformats.org/spreadsheetml/2006/main" xmlns:r="http://schemas.openxmlformats.org/officeDocument/2006/relationships">
  <sheetPr>
    <tabColor rgb="FF542C73"/>
  </sheetPr>
  <dimension ref="B2:I80"/>
  <sheetViews>
    <sheetView showGridLines="0" zoomScale="120" zoomScaleNormal="120" zoomScalePageLayoutView="120" workbookViewId="0" topLeftCell="A1">
      <selection activeCell="G49" sqref="G1:G65536"/>
    </sheetView>
  </sheetViews>
  <sheetFormatPr defaultColWidth="10.875" defaultRowHeight="19.5" customHeight="1"/>
  <cols>
    <col min="1" max="1" width="5.50390625" style="561" customWidth="1"/>
    <col min="2" max="2" width="47.875" style="561" customWidth="1"/>
    <col min="3" max="16384" width="10.875" style="561" customWidth="1"/>
  </cols>
  <sheetData>
    <row r="2" spans="2:8" ht="19.5" customHeight="1">
      <c r="B2" s="1247" t="str">
        <f>UPPER("Results of operations for oil and gas producing activities")</f>
        <v>RESULTS OF OPERATIONS FOR OIL AND GAS PRODUCING ACTIVITIES</v>
      </c>
      <c r="C2" s="1247"/>
      <c r="D2" s="1247"/>
      <c r="E2" s="1247"/>
      <c r="F2" s="1247"/>
      <c r="G2" s="1247"/>
      <c r="H2" s="1247"/>
    </row>
    <row r="3" ht="19.5" customHeight="1">
      <c r="B3" s="704" t="s">
        <v>667</v>
      </c>
    </row>
    <row r="4" spans="2:9" ht="19.5" customHeight="1">
      <c r="B4" s="869" t="s">
        <v>19</v>
      </c>
      <c r="C4" s="1284" t="s">
        <v>601</v>
      </c>
      <c r="D4" s="1284"/>
      <c r="E4" s="1284"/>
      <c r="F4" s="1284"/>
      <c r="G4" s="1284"/>
      <c r="H4" s="1284"/>
      <c r="I4" s="1284"/>
    </row>
    <row r="5" spans="2:9" ht="42" customHeight="1">
      <c r="B5" s="752"/>
      <c r="C5" s="873" t="s">
        <v>373</v>
      </c>
      <c r="D5" s="873" t="s">
        <v>54</v>
      </c>
      <c r="E5" s="873" t="s">
        <v>358</v>
      </c>
      <c r="F5" s="873" t="s">
        <v>353</v>
      </c>
      <c r="G5" s="867" t="s">
        <v>607</v>
      </c>
      <c r="H5" s="867" t="s">
        <v>554</v>
      </c>
      <c r="I5" s="867" t="s">
        <v>47</v>
      </c>
    </row>
    <row r="6" spans="2:9" ht="19.5" customHeight="1">
      <c r="B6" s="918">
        <v>2010</v>
      </c>
      <c r="C6" s="950"/>
      <c r="D6" s="950"/>
      <c r="E6" s="950"/>
      <c r="F6" s="950"/>
      <c r="G6" s="950"/>
      <c r="H6" s="950"/>
      <c r="I6" s="901"/>
    </row>
    <row r="7" spans="2:9" ht="19.5" customHeight="1">
      <c r="B7" s="929" t="s">
        <v>662</v>
      </c>
      <c r="C7" s="948">
        <v>3764</v>
      </c>
      <c r="D7" s="947">
        <v>3499</v>
      </c>
      <c r="E7" s="947">
        <v>832</v>
      </c>
      <c r="F7" s="947">
        <v>1376</v>
      </c>
      <c r="G7" s="947">
        <v>3368</v>
      </c>
      <c r="H7" s="947" t="s">
        <v>20</v>
      </c>
      <c r="I7" s="949">
        <v>12839</v>
      </c>
    </row>
    <row r="8" spans="2:9" ht="19.5" customHeight="1">
      <c r="B8" s="926" t="s">
        <v>661</v>
      </c>
      <c r="C8" s="925">
        <v>7422</v>
      </c>
      <c r="D8" s="924">
        <v>13117</v>
      </c>
      <c r="E8" s="924">
        <v>716</v>
      </c>
      <c r="F8" s="924">
        <v>854</v>
      </c>
      <c r="G8" s="924">
        <v>697</v>
      </c>
      <c r="H8" s="924">
        <v>208</v>
      </c>
      <c r="I8" s="871">
        <v>23014</v>
      </c>
    </row>
    <row r="9" spans="2:9" ht="19.5" customHeight="1">
      <c r="B9" s="945" t="s">
        <v>660</v>
      </c>
      <c r="C9" s="944">
        <v>11186</v>
      </c>
      <c r="D9" s="943">
        <v>16616</v>
      </c>
      <c r="E9" s="943">
        <v>1548</v>
      </c>
      <c r="F9" s="943">
        <v>2230</v>
      </c>
      <c r="G9" s="943">
        <v>4065</v>
      </c>
      <c r="H9" s="943">
        <v>208</v>
      </c>
      <c r="I9" s="942">
        <v>35853</v>
      </c>
    </row>
    <row r="10" spans="2:9" ht="19.5" customHeight="1">
      <c r="B10" s="929" t="s">
        <v>659</v>
      </c>
      <c r="C10" s="928">
        <v>-1698</v>
      </c>
      <c r="D10" s="927">
        <v>-1574</v>
      </c>
      <c r="E10" s="927">
        <v>-294</v>
      </c>
      <c r="F10" s="927">
        <v>-343</v>
      </c>
      <c r="G10" s="927">
        <v>-340</v>
      </c>
      <c r="H10" s="927">
        <v>-30</v>
      </c>
      <c r="I10" s="936">
        <v>-4279</v>
      </c>
    </row>
    <row r="11" spans="2:9" ht="19.5" customHeight="1">
      <c r="B11" s="929" t="s">
        <v>658</v>
      </c>
      <c r="C11" s="928">
        <v>-353</v>
      </c>
      <c r="D11" s="927">
        <v>-365</v>
      </c>
      <c r="E11" s="927">
        <v>-286</v>
      </c>
      <c r="F11" s="927">
        <v>-11</v>
      </c>
      <c r="G11" s="927">
        <v>-127</v>
      </c>
      <c r="H11" s="927">
        <v>-4</v>
      </c>
      <c r="I11" s="936">
        <v>-1146</v>
      </c>
    </row>
    <row r="12" spans="2:9" ht="19.5" customHeight="1">
      <c r="B12" s="929" t="s">
        <v>657</v>
      </c>
      <c r="C12" s="928">
        <v>-1861</v>
      </c>
      <c r="D12" s="927">
        <v>-2450</v>
      </c>
      <c r="E12" s="927">
        <v>-488</v>
      </c>
      <c r="F12" s="927">
        <v>-350</v>
      </c>
      <c r="G12" s="927">
        <v>-1067</v>
      </c>
      <c r="H12" s="927">
        <v>-33</v>
      </c>
      <c r="I12" s="936">
        <v>-6249</v>
      </c>
    </row>
    <row r="13" spans="2:9" ht="19.5" customHeight="1">
      <c r="B13" s="926" t="s">
        <v>666</v>
      </c>
      <c r="C13" s="925">
        <v>-396</v>
      </c>
      <c r="D13" s="924">
        <v>-1344</v>
      </c>
      <c r="E13" s="924">
        <v>-289</v>
      </c>
      <c r="F13" s="924">
        <v>-320</v>
      </c>
      <c r="G13" s="924">
        <v>-77</v>
      </c>
      <c r="H13" s="924">
        <v>-19</v>
      </c>
      <c r="I13" s="871">
        <v>-2445</v>
      </c>
    </row>
    <row r="14" spans="2:9" ht="19.5" customHeight="1">
      <c r="B14" s="945" t="s">
        <v>655</v>
      </c>
      <c r="C14" s="944">
        <v>6878</v>
      </c>
      <c r="D14" s="943">
        <v>10883</v>
      </c>
      <c r="E14" s="943">
        <v>191</v>
      </c>
      <c r="F14" s="943">
        <v>1206</v>
      </c>
      <c r="G14" s="943">
        <v>2454</v>
      </c>
      <c r="H14" s="943">
        <v>122</v>
      </c>
      <c r="I14" s="942">
        <v>21734</v>
      </c>
    </row>
    <row r="15" spans="2:9" ht="19.5" customHeight="1">
      <c r="B15" s="926" t="s">
        <v>654</v>
      </c>
      <c r="C15" s="925">
        <v>-4292</v>
      </c>
      <c r="D15" s="924">
        <v>-6719</v>
      </c>
      <c r="E15" s="924">
        <v>-110</v>
      </c>
      <c r="F15" s="924">
        <v>-533</v>
      </c>
      <c r="G15" s="924">
        <v>-1206</v>
      </c>
      <c r="H15" s="924">
        <v>-53</v>
      </c>
      <c r="I15" s="939">
        <v>-12913</v>
      </c>
    </row>
    <row r="16" spans="2:9" ht="19.5" customHeight="1">
      <c r="B16" s="945" t="s">
        <v>653</v>
      </c>
      <c r="C16" s="944">
        <v>2586</v>
      </c>
      <c r="D16" s="943">
        <v>4164</v>
      </c>
      <c r="E16" s="943">
        <v>81</v>
      </c>
      <c r="F16" s="943">
        <v>673</v>
      </c>
      <c r="G16" s="943">
        <v>1248</v>
      </c>
      <c r="H16" s="943">
        <v>69</v>
      </c>
      <c r="I16" s="942">
        <v>8821</v>
      </c>
    </row>
    <row r="17" spans="2:9" ht="19.5" customHeight="1">
      <c r="B17" s="918">
        <v>2011</v>
      </c>
      <c r="C17" s="504"/>
      <c r="D17" s="504"/>
      <c r="E17" s="504"/>
      <c r="F17" s="504"/>
      <c r="G17" s="504"/>
      <c r="H17" s="504"/>
      <c r="I17" s="504"/>
    </row>
    <row r="18" spans="2:9" ht="19.5" customHeight="1">
      <c r="B18" s="929" t="s">
        <v>662</v>
      </c>
      <c r="C18" s="948">
        <v>4337</v>
      </c>
      <c r="D18" s="947">
        <v>4438</v>
      </c>
      <c r="E18" s="947">
        <v>1080</v>
      </c>
      <c r="F18" s="947">
        <v>1613</v>
      </c>
      <c r="G18" s="947">
        <v>4456</v>
      </c>
      <c r="H18" s="947" t="s">
        <v>20</v>
      </c>
      <c r="I18" s="946">
        <v>15924</v>
      </c>
    </row>
    <row r="19" spans="2:9" ht="19.5" customHeight="1">
      <c r="B19" s="926" t="s">
        <v>661</v>
      </c>
      <c r="C19" s="925">
        <v>9823</v>
      </c>
      <c r="D19" s="924">
        <v>15819</v>
      </c>
      <c r="E19" s="924">
        <v>1063</v>
      </c>
      <c r="F19" s="924">
        <v>1026</v>
      </c>
      <c r="G19" s="924">
        <v>681</v>
      </c>
      <c r="H19" s="924">
        <v>310</v>
      </c>
      <c r="I19" s="939">
        <v>28722</v>
      </c>
    </row>
    <row r="20" spans="2:9" ht="19.5" customHeight="1">
      <c r="B20" s="945" t="s">
        <v>660</v>
      </c>
      <c r="C20" s="944">
        <v>14160</v>
      </c>
      <c r="D20" s="943">
        <v>20257</v>
      </c>
      <c r="E20" s="943">
        <v>2143</v>
      </c>
      <c r="F20" s="943">
        <v>2639</v>
      </c>
      <c r="G20" s="943">
        <v>5137</v>
      </c>
      <c r="H20" s="943">
        <v>310</v>
      </c>
      <c r="I20" s="942">
        <v>44646</v>
      </c>
    </row>
    <row r="21" spans="2:9" ht="19.5" customHeight="1">
      <c r="B21" s="929" t="s">
        <v>659</v>
      </c>
      <c r="C21" s="928">
        <v>-1720</v>
      </c>
      <c r="D21" s="927">
        <v>-1641</v>
      </c>
      <c r="E21" s="927">
        <v>-347</v>
      </c>
      <c r="F21" s="927">
        <v>-398</v>
      </c>
      <c r="G21" s="927">
        <v>-388</v>
      </c>
      <c r="H21" s="927">
        <v>-35</v>
      </c>
      <c r="I21" s="936">
        <v>-4529</v>
      </c>
    </row>
    <row r="22" spans="2:9" ht="19.5" customHeight="1">
      <c r="B22" s="929" t="s">
        <v>658</v>
      </c>
      <c r="C22" s="928">
        <v>-477</v>
      </c>
      <c r="D22" s="927">
        <v>-449</v>
      </c>
      <c r="E22" s="927">
        <v>-67</v>
      </c>
      <c r="F22" s="927">
        <v>-15</v>
      </c>
      <c r="G22" s="927">
        <v>-407</v>
      </c>
      <c r="H22" s="927">
        <v>-3</v>
      </c>
      <c r="I22" s="936">
        <v>-1418</v>
      </c>
    </row>
    <row r="23" spans="2:9" ht="19.5" customHeight="1">
      <c r="B23" s="929" t="s">
        <v>657</v>
      </c>
      <c r="C23" s="928">
        <v>-1858</v>
      </c>
      <c r="D23" s="927">
        <v>-2568</v>
      </c>
      <c r="E23" s="927">
        <v>-490</v>
      </c>
      <c r="F23" s="927">
        <v>-387</v>
      </c>
      <c r="G23" s="927">
        <v>-1039</v>
      </c>
      <c r="H23" s="927">
        <v>-62</v>
      </c>
      <c r="I23" s="936">
        <v>-6404</v>
      </c>
    </row>
    <row r="24" spans="2:9" ht="19.5" customHeight="1">
      <c r="B24" s="926" t="s">
        <v>666</v>
      </c>
      <c r="C24" s="925">
        <v>-428</v>
      </c>
      <c r="D24" s="924">
        <v>-1644</v>
      </c>
      <c r="E24" s="924">
        <v>-382</v>
      </c>
      <c r="F24" s="924">
        <v>-384</v>
      </c>
      <c r="G24" s="924">
        <v>-103</v>
      </c>
      <c r="H24" s="924">
        <v>-29</v>
      </c>
      <c r="I24" s="939">
        <v>-2970</v>
      </c>
    </row>
    <row r="25" spans="2:9" ht="19.5" customHeight="1">
      <c r="B25" s="945" t="s">
        <v>655</v>
      </c>
      <c r="C25" s="944">
        <v>9677</v>
      </c>
      <c r="D25" s="943">
        <v>13955</v>
      </c>
      <c r="E25" s="943">
        <v>857</v>
      </c>
      <c r="F25" s="943">
        <v>1455</v>
      </c>
      <c r="G25" s="943">
        <v>3200</v>
      </c>
      <c r="H25" s="943">
        <v>181</v>
      </c>
      <c r="I25" s="942">
        <v>29325</v>
      </c>
    </row>
    <row r="26" spans="2:9" ht="19.5" customHeight="1">
      <c r="B26" s="926" t="s">
        <v>654</v>
      </c>
      <c r="C26" s="925">
        <v>-7042</v>
      </c>
      <c r="D26" s="924">
        <v>-9027</v>
      </c>
      <c r="E26" s="924">
        <v>-407</v>
      </c>
      <c r="F26" s="924">
        <v>-647</v>
      </c>
      <c r="G26" s="924">
        <v>-1720</v>
      </c>
      <c r="H26" s="924">
        <v>-92</v>
      </c>
      <c r="I26" s="939">
        <v>-18935</v>
      </c>
    </row>
    <row r="27" spans="2:9" ht="19.5" customHeight="1">
      <c r="B27" s="945" t="s">
        <v>653</v>
      </c>
      <c r="C27" s="944">
        <v>2635</v>
      </c>
      <c r="D27" s="943">
        <v>4928</v>
      </c>
      <c r="E27" s="943">
        <v>450</v>
      </c>
      <c r="F27" s="943">
        <v>808</v>
      </c>
      <c r="G27" s="943">
        <v>1480</v>
      </c>
      <c r="H27" s="943">
        <v>89</v>
      </c>
      <c r="I27" s="942">
        <v>10390</v>
      </c>
    </row>
    <row r="28" spans="2:9" ht="19.5" customHeight="1">
      <c r="B28" s="918">
        <v>2012</v>
      </c>
      <c r="C28" s="913"/>
      <c r="D28" s="913"/>
      <c r="E28" s="913"/>
      <c r="F28" s="913"/>
      <c r="G28" s="913"/>
      <c r="H28" s="913"/>
      <c r="I28" s="913"/>
    </row>
    <row r="29" spans="2:9" ht="19.5" customHeight="1">
      <c r="B29" s="929" t="s">
        <v>662</v>
      </c>
      <c r="C29" s="931">
        <v>2552</v>
      </c>
      <c r="D29" s="930">
        <v>5638</v>
      </c>
      <c r="E29" s="930">
        <v>1244</v>
      </c>
      <c r="F29" s="930">
        <v>929</v>
      </c>
      <c r="G29" s="930">
        <v>4508</v>
      </c>
      <c r="H29" s="930" t="s">
        <v>20</v>
      </c>
      <c r="I29" s="940">
        <v>14871</v>
      </c>
    </row>
    <row r="30" spans="2:9" ht="19.5" customHeight="1">
      <c r="B30" s="926" t="s">
        <v>661</v>
      </c>
      <c r="C30" s="925">
        <v>8809</v>
      </c>
      <c r="D30" s="924">
        <v>17268</v>
      </c>
      <c r="E30" s="924">
        <v>820</v>
      </c>
      <c r="F30" s="924">
        <v>1298</v>
      </c>
      <c r="G30" s="924">
        <v>750</v>
      </c>
      <c r="H30" s="924">
        <v>265</v>
      </c>
      <c r="I30" s="939">
        <v>29210</v>
      </c>
    </row>
    <row r="31" spans="2:9" ht="19.5" customHeight="1">
      <c r="B31" s="596" t="s">
        <v>660</v>
      </c>
      <c r="C31" s="944">
        <v>11361</v>
      </c>
      <c r="D31" s="943">
        <v>22906</v>
      </c>
      <c r="E31" s="943">
        <v>2064</v>
      </c>
      <c r="F31" s="943">
        <v>2227</v>
      </c>
      <c r="G31" s="943">
        <v>5258</v>
      </c>
      <c r="H31" s="943">
        <v>265</v>
      </c>
      <c r="I31" s="942">
        <v>44081</v>
      </c>
    </row>
    <row r="32" spans="2:9" ht="19.5" customHeight="1">
      <c r="B32" s="929" t="s">
        <v>659</v>
      </c>
      <c r="C32" s="928">
        <v>-1693</v>
      </c>
      <c r="D32" s="927">
        <v>-1853</v>
      </c>
      <c r="E32" s="927">
        <v>-381</v>
      </c>
      <c r="F32" s="927">
        <v>-437</v>
      </c>
      <c r="G32" s="927">
        <v>-469</v>
      </c>
      <c r="H32" s="927">
        <v>-39</v>
      </c>
      <c r="I32" s="936">
        <v>-4872</v>
      </c>
    </row>
    <row r="33" spans="2:9" ht="19.5" customHeight="1">
      <c r="B33" s="929" t="s">
        <v>658</v>
      </c>
      <c r="C33" s="928">
        <v>-620</v>
      </c>
      <c r="D33" s="927">
        <v>-469</v>
      </c>
      <c r="E33" s="927">
        <v>-436</v>
      </c>
      <c r="F33" s="927">
        <v>-23</v>
      </c>
      <c r="G33" s="927">
        <v>-306</v>
      </c>
      <c r="H33" s="927">
        <v>-3</v>
      </c>
      <c r="I33" s="936">
        <v>-1857</v>
      </c>
    </row>
    <row r="34" spans="2:9" ht="19.5" customHeight="1">
      <c r="B34" s="929" t="s">
        <v>657</v>
      </c>
      <c r="C34" s="928">
        <v>-2551</v>
      </c>
      <c r="D34" s="927">
        <v>-3308</v>
      </c>
      <c r="E34" s="927">
        <v>-2002</v>
      </c>
      <c r="F34" s="927">
        <v>-588</v>
      </c>
      <c r="G34" s="927">
        <v>-1130</v>
      </c>
      <c r="H34" s="927">
        <v>-75</v>
      </c>
      <c r="I34" s="936">
        <v>-9654</v>
      </c>
    </row>
    <row r="35" spans="2:9" ht="19.5" customHeight="1">
      <c r="B35" s="926" t="s">
        <v>666</v>
      </c>
      <c r="C35" s="925">
        <v>-419</v>
      </c>
      <c r="D35" s="924">
        <v>-1742</v>
      </c>
      <c r="E35" s="924">
        <v>-496</v>
      </c>
      <c r="F35" s="924">
        <v>-204</v>
      </c>
      <c r="G35" s="924">
        <v>-133</v>
      </c>
      <c r="H35" s="924">
        <v>-31</v>
      </c>
      <c r="I35" s="939">
        <v>-3025</v>
      </c>
    </row>
    <row r="36" spans="2:9" ht="19.5" customHeight="1">
      <c r="B36" s="596" t="s">
        <v>655</v>
      </c>
      <c r="C36" s="944">
        <v>6078</v>
      </c>
      <c r="D36" s="943">
        <v>15534</v>
      </c>
      <c r="E36" s="943">
        <v>-1251</v>
      </c>
      <c r="F36" s="943">
        <v>975</v>
      </c>
      <c r="G36" s="943">
        <v>3220</v>
      </c>
      <c r="H36" s="943">
        <v>117</v>
      </c>
      <c r="I36" s="942">
        <v>24673</v>
      </c>
    </row>
    <row r="37" spans="2:9" ht="19.5" customHeight="1">
      <c r="B37" s="926" t="s">
        <v>654</v>
      </c>
      <c r="C37" s="925">
        <v>-4469</v>
      </c>
      <c r="D37" s="924">
        <v>-9485</v>
      </c>
      <c r="E37" s="924">
        <v>291</v>
      </c>
      <c r="F37" s="924">
        <v>-496</v>
      </c>
      <c r="G37" s="924">
        <v>-1572</v>
      </c>
      <c r="H37" s="924">
        <v>-53</v>
      </c>
      <c r="I37" s="939">
        <v>-15784</v>
      </c>
    </row>
    <row r="38" spans="2:9" ht="19.5" customHeight="1">
      <c r="B38" s="596" t="s">
        <v>653</v>
      </c>
      <c r="C38" s="944">
        <v>1609</v>
      </c>
      <c r="D38" s="943">
        <v>6049</v>
      </c>
      <c r="E38" s="943">
        <v>-960</v>
      </c>
      <c r="F38" s="943">
        <v>479</v>
      </c>
      <c r="G38" s="943">
        <v>1648</v>
      </c>
      <c r="H38" s="943">
        <v>64</v>
      </c>
      <c r="I38" s="942">
        <v>8889</v>
      </c>
    </row>
    <row r="39" spans="2:9" ht="19.5" customHeight="1">
      <c r="B39" s="918">
        <v>2013</v>
      </c>
      <c r="C39" s="835"/>
      <c r="D39" s="835"/>
      <c r="E39" s="835"/>
      <c r="F39" s="835"/>
      <c r="G39" s="835"/>
      <c r="H39" s="835"/>
      <c r="I39" s="835"/>
    </row>
    <row r="40" spans="2:9" ht="19.5" customHeight="1">
      <c r="B40" s="929" t="s">
        <v>662</v>
      </c>
      <c r="C40" s="931">
        <v>2170</v>
      </c>
      <c r="D40" s="930">
        <v>4575</v>
      </c>
      <c r="E40" s="930">
        <v>1331</v>
      </c>
      <c r="F40" s="930">
        <v>1079</v>
      </c>
      <c r="G40" s="930">
        <v>4626</v>
      </c>
      <c r="H40" s="930" t="s">
        <v>20</v>
      </c>
      <c r="I40" s="940">
        <v>13781</v>
      </c>
    </row>
    <row r="41" spans="2:9" ht="19.5" customHeight="1">
      <c r="B41" s="926" t="s">
        <v>661</v>
      </c>
      <c r="C41" s="925">
        <v>7749</v>
      </c>
      <c r="D41" s="924">
        <v>16072</v>
      </c>
      <c r="E41" s="924">
        <v>808</v>
      </c>
      <c r="F41" s="924">
        <v>901</v>
      </c>
      <c r="G41" s="924">
        <v>742</v>
      </c>
      <c r="H41" s="924">
        <v>268</v>
      </c>
      <c r="I41" s="939">
        <v>26540</v>
      </c>
    </row>
    <row r="42" spans="2:9" ht="19.5" customHeight="1">
      <c r="B42" s="596" t="s">
        <v>660</v>
      </c>
      <c r="C42" s="944">
        <v>9919</v>
      </c>
      <c r="D42" s="943">
        <v>20647</v>
      </c>
      <c r="E42" s="943">
        <v>2139</v>
      </c>
      <c r="F42" s="943">
        <v>1980</v>
      </c>
      <c r="G42" s="943">
        <v>5368</v>
      </c>
      <c r="H42" s="943">
        <v>268</v>
      </c>
      <c r="I42" s="942">
        <v>40321</v>
      </c>
    </row>
    <row r="43" spans="2:9" ht="19.5" customHeight="1">
      <c r="B43" s="929" t="s">
        <v>659</v>
      </c>
      <c r="C43" s="928">
        <v>-1762</v>
      </c>
      <c r="D43" s="927">
        <v>-1974</v>
      </c>
      <c r="E43" s="927">
        <v>-415</v>
      </c>
      <c r="F43" s="927">
        <v>-498</v>
      </c>
      <c r="G43" s="927">
        <v>-546</v>
      </c>
      <c r="H43" s="927">
        <v>-39</v>
      </c>
      <c r="I43" s="936">
        <v>-5234</v>
      </c>
    </row>
    <row r="44" spans="2:9" ht="19.5" customHeight="1">
      <c r="B44" s="929" t="s">
        <v>658</v>
      </c>
      <c r="C44" s="928">
        <v>-483</v>
      </c>
      <c r="D44" s="927">
        <v>-583</v>
      </c>
      <c r="E44" s="927">
        <v>-539</v>
      </c>
      <c r="F44" s="927">
        <v>-165</v>
      </c>
      <c r="G44" s="927">
        <v>-395</v>
      </c>
      <c r="H44" s="927">
        <v>-4</v>
      </c>
      <c r="I44" s="936">
        <v>-2169</v>
      </c>
    </row>
    <row r="45" spans="2:9" ht="19.5" customHeight="1">
      <c r="B45" s="929" t="s">
        <v>657</v>
      </c>
      <c r="C45" s="928">
        <v>-1817</v>
      </c>
      <c r="D45" s="927">
        <v>-3433</v>
      </c>
      <c r="E45" s="927">
        <v>-1214</v>
      </c>
      <c r="F45" s="927">
        <v>-725</v>
      </c>
      <c r="G45" s="927">
        <v>-1607</v>
      </c>
      <c r="H45" s="927">
        <v>-85</v>
      </c>
      <c r="I45" s="936">
        <v>-8881</v>
      </c>
    </row>
    <row r="46" spans="2:9" ht="19.5" customHeight="1">
      <c r="B46" s="926" t="s">
        <v>666</v>
      </c>
      <c r="C46" s="925">
        <v>-493</v>
      </c>
      <c r="D46" s="924">
        <v>-1578</v>
      </c>
      <c r="E46" s="924">
        <v>-434</v>
      </c>
      <c r="F46" s="924">
        <v>-106</v>
      </c>
      <c r="G46" s="924">
        <v>-149</v>
      </c>
      <c r="H46" s="924">
        <v>-33</v>
      </c>
      <c r="I46" s="939">
        <v>-2793</v>
      </c>
    </row>
    <row r="47" spans="2:9" ht="19.5" customHeight="1">
      <c r="B47" s="596" t="s">
        <v>655</v>
      </c>
      <c r="C47" s="944">
        <v>5364</v>
      </c>
      <c r="D47" s="943">
        <v>13079</v>
      </c>
      <c r="E47" s="943">
        <v>-463</v>
      </c>
      <c r="F47" s="943">
        <v>486</v>
      </c>
      <c r="G47" s="943">
        <v>2671</v>
      </c>
      <c r="H47" s="943">
        <v>107</v>
      </c>
      <c r="I47" s="942">
        <v>21244</v>
      </c>
    </row>
    <row r="48" spans="2:9" ht="19.5" customHeight="1">
      <c r="B48" s="926" t="s">
        <v>654</v>
      </c>
      <c r="C48" s="925">
        <v>-3621</v>
      </c>
      <c r="D48" s="924">
        <v>-8281</v>
      </c>
      <c r="E48" s="924">
        <v>56</v>
      </c>
      <c r="F48" s="924">
        <v>-419</v>
      </c>
      <c r="G48" s="924">
        <v>-1362</v>
      </c>
      <c r="H48" s="924">
        <v>-46</v>
      </c>
      <c r="I48" s="939">
        <v>-13673</v>
      </c>
    </row>
    <row r="49" spans="2:9" ht="19.5" customHeight="1">
      <c r="B49" s="596" t="s">
        <v>653</v>
      </c>
      <c r="C49" s="944">
        <v>1743</v>
      </c>
      <c r="D49" s="943">
        <v>4798</v>
      </c>
      <c r="E49" s="943">
        <v>-407</v>
      </c>
      <c r="F49" s="943">
        <v>67</v>
      </c>
      <c r="G49" s="943">
        <v>1309</v>
      </c>
      <c r="H49" s="943">
        <v>61</v>
      </c>
      <c r="I49" s="942">
        <v>7571</v>
      </c>
    </row>
    <row r="50" spans="2:9" ht="19.5" customHeight="1">
      <c r="B50" s="941" t="s">
        <v>218</v>
      </c>
      <c r="C50" s="913"/>
      <c r="D50" s="913"/>
      <c r="E50" s="913"/>
      <c r="F50" s="913"/>
      <c r="G50" s="913"/>
      <c r="H50" s="913"/>
      <c r="I50" s="913"/>
    </row>
    <row r="51" spans="2:9" ht="19.5" customHeight="1">
      <c r="B51" s="929" t="s">
        <v>662</v>
      </c>
      <c r="C51" s="931">
        <v>2073</v>
      </c>
      <c r="D51" s="930">
        <v>3561</v>
      </c>
      <c r="E51" s="930">
        <v>1195</v>
      </c>
      <c r="F51" s="930">
        <v>804</v>
      </c>
      <c r="G51" s="930">
        <v>4423</v>
      </c>
      <c r="H51" s="930" t="s">
        <v>20</v>
      </c>
      <c r="I51" s="940">
        <v>12056</v>
      </c>
    </row>
    <row r="52" spans="2:9" ht="19.5" customHeight="1">
      <c r="B52" s="926" t="s">
        <v>661</v>
      </c>
      <c r="C52" s="925">
        <v>5966</v>
      </c>
      <c r="D52" s="924">
        <v>13386</v>
      </c>
      <c r="E52" s="924">
        <v>971</v>
      </c>
      <c r="F52" s="924">
        <v>972</v>
      </c>
      <c r="G52" s="924">
        <v>742</v>
      </c>
      <c r="H52" s="924">
        <v>236</v>
      </c>
      <c r="I52" s="939">
        <v>22273</v>
      </c>
    </row>
    <row r="53" spans="2:9" ht="19.5" customHeight="1">
      <c r="B53" s="923" t="s">
        <v>660</v>
      </c>
      <c r="C53" s="757">
        <v>8039</v>
      </c>
      <c r="D53" s="756">
        <v>16947</v>
      </c>
      <c r="E53" s="756">
        <v>2166</v>
      </c>
      <c r="F53" s="756">
        <v>1776</v>
      </c>
      <c r="G53" s="756">
        <v>5165</v>
      </c>
      <c r="H53" s="756">
        <v>236</v>
      </c>
      <c r="I53" s="870">
        <v>34329</v>
      </c>
    </row>
    <row r="54" spans="2:9" ht="19.5" customHeight="1">
      <c r="B54" s="929" t="s">
        <v>659</v>
      </c>
      <c r="C54" s="928">
        <v>-1729</v>
      </c>
      <c r="D54" s="927">
        <v>-2221</v>
      </c>
      <c r="E54" s="927">
        <v>-466</v>
      </c>
      <c r="F54" s="927">
        <v>-503</v>
      </c>
      <c r="G54" s="927">
        <v>-738</v>
      </c>
      <c r="H54" s="927">
        <v>-44</v>
      </c>
      <c r="I54" s="936">
        <v>-5701</v>
      </c>
    </row>
    <row r="55" spans="2:9" ht="19.5" customHeight="1">
      <c r="B55" s="929" t="s">
        <v>658</v>
      </c>
      <c r="C55" s="928">
        <v>-617</v>
      </c>
      <c r="D55" s="927">
        <v>-631</v>
      </c>
      <c r="E55" s="927">
        <v>-183</v>
      </c>
      <c r="F55" s="927">
        <v>-144</v>
      </c>
      <c r="G55" s="927">
        <v>-381</v>
      </c>
      <c r="H55" s="927">
        <v>-9</v>
      </c>
      <c r="I55" s="936">
        <v>-1965</v>
      </c>
    </row>
    <row r="56" spans="2:9" ht="19.5" customHeight="1">
      <c r="B56" s="929" t="s">
        <v>657</v>
      </c>
      <c r="C56" s="928">
        <v>-1988</v>
      </c>
      <c r="D56" s="927">
        <v>-4750</v>
      </c>
      <c r="E56" s="927">
        <v>-5717</v>
      </c>
      <c r="F56" s="927">
        <v>-545</v>
      </c>
      <c r="G56" s="927">
        <v>-2058</v>
      </c>
      <c r="H56" s="927">
        <v>-97</v>
      </c>
      <c r="I56" s="936">
        <v>-15155</v>
      </c>
    </row>
    <row r="57" spans="2:9" ht="19.5" customHeight="1">
      <c r="B57" s="926" t="s">
        <v>666</v>
      </c>
      <c r="C57" s="925">
        <v>-419</v>
      </c>
      <c r="D57" s="924">
        <v>-1375</v>
      </c>
      <c r="E57" s="924">
        <v>-402</v>
      </c>
      <c r="F57" s="924">
        <v>-114</v>
      </c>
      <c r="G57" s="924">
        <v>-167</v>
      </c>
      <c r="H57" s="924">
        <v>-29</v>
      </c>
      <c r="I57" s="939">
        <v>-2506</v>
      </c>
    </row>
    <row r="58" spans="2:9" ht="19.5" customHeight="1">
      <c r="B58" s="923" t="s">
        <v>655</v>
      </c>
      <c r="C58" s="757">
        <v>3286</v>
      </c>
      <c r="D58" s="756">
        <v>7970</v>
      </c>
      <c r="E58" s="756">
        <v>-4602</v>
      </c>
      <c r="F58" s="756">
        <v>470</v>
      </c>
      <c r="G58" s="756">
        <v>1821</v>
      </c>
      <c r="H58" s="756">
        <v>57</v>
      </c>
      <c r="I58" s="870">
        <v>9002</v>
      </c>
    </row>
    <row r="59" spans="2:9" ht="19.5" customHeight="1">
      <c r="B59" s="926" t="s">
        <v>654</v>
      </c>
      <c r="C59" s="925">
        <v>-1683</v>
      </c>
      <c r="D59" s="924">
        <v>-6066</v>
      </c>
      <c r="E59" s="924">
        <v>882</v>
      </c>
      <c r="F59" s="924">
        <v>-334</v>
      </c>
      <c r="G59" s="924">
        <v>-1159</v>
      </c>
      <c r="H59" s="924">
        <v>-32</v>
      </c>
      <c r="I59" s="939">
        <v>-8392</v>
      </c>
    </row>
    <row r="60" spans="2:9" ht="19.5" customHeight="1">
      <c r="B60" s="923" t="s">
        <v>653</v>
      </c>
      <c r="C60" s="757">
        <v>1603</v>
      </c>
      <c r="D60" s="756">
        <v>1904</v>
      </c>
      <c r="E60" s="756">
        <v>-3720</v>
      </c>
      <c r="F60" s="756">
        <v>136</v>
      </c>
      <c r="G60" s="756">
        <v>662</v>
      </c>
      <c r="H60" s="756">
        <v>25</v>
      </c>
      <c r="I60" s="870">
        <v>610</v>
      </c>
    </row>
    <row r="61" ht="19.5" customHeight="1">
      <c r="B61" s="560" t="s">
        <v>665</v>
      </c>
    </row>
    <row r="62" spans="2:9" ht="19.5" customHeight="1">
      <c r="B62" s="869" t="s">
        <v>19</v>
      </c>
      <c r="C62" s="1277" t="s">
        <v>600</v>
      </c>
      <c r="D62" s="1277"/>
      <c r="E62" s="1277"/>
      <c r="F62" s="1277"/>
      <c r="G62" s="1277"/>
      <c r="H62" s="1277"/>
      <c r="I62" s="1277"/>
    </row>
    <row r="63" spans="2:9" s="378" customFormat="1" ht="33.75" customHeight="1">
      <c r="B63" s="874" t="s">
        <v>664</v>
      </c>
      <c r="C63" s="873" t="s">
        <v>373</v>
      </c>
      <c r="D63" s="873" t="s">
        <v>54</v>
      </c>
      <c r="E63" s="873" t="s">
        <v>358</v>
      </c>
      <c r="F63" s="873" t="s">
        <v>353</v>
      </c>
      <c r="G63" s="867" t="s">
        <v>607</v>
      </c>
      <c r="H63" s="873" t="s">
        <v>663</v>
      </c>
      <c r="I63" s="873" t="s">
        <v>47</v>
      </c>
    </row>
    <row r="64" spans="2:9" ht="19.5" customHeight="1">
      <c r="B64" s="938">
        <v>2010</v>
      </c>
      <c r="C64" s="928" t="s">
        <v>20</v>
      </c>
      <c r="D64" s="927">
        <v>74</v>
      </c>
      <c r="E64" s="927">
        <v>276</v>
      </c>
      <c r="F64" s="927">
        <v>811</v>
      </c>
      <c r="G64" s="927" t="s">
        <v>20</v>
      </c>
      <c r="H64" s="927">
        <v>-1</v>
      </c>
      <c r="I64" s="936">
        <v>1160</v>
      </c>
    </row>
    <row r="65" spans="2:9" ht="19.5" customHeight="1">
      <c r="B65" s="929" t="s">
        <v>1</v>
      </c>
      <c r="C65" s="937" t="s">
        <v>20</v>
      </c>
      <c r="D65" s="937">
        <v>17</v>
      </c>
      <c r="E65" s="937">
        <v>152</v>
      </c>
      <c r="F65" s="937">
        <v>1424</v>
      </c>
      <c r="G65" s="937" t="s">
        <v>20</v>
      </c>
      <c r="H65" s="937">
        <v>61</v>
      </c>
      <c r="I65" s="936">
        <v>1654</v>
      </c>
    </row>
    <row r="66" spans="2:9" ht="19.5" customHeight="1">
      <c r="B66" s="929" t="s">
        <v>0</v>
      </c>
      <c r="C66" s="937" t="s">
        <v>20</v>
      </c>
      <c r="D66" s="937" t="s">
        <v>20</v>
      </c>
      <c r="E66" s="937">
        <v>299</v>
      </c>
      <c r="F66" s="937">
        <v>1438</v>
      </c>
      <c r="G66" s="937" t="s">
        <v>20</v>
      </c>
      <c r="H66" s="937">
        <v>44</v>
      </c>
      <c r="I66" s="936">
        <v>1781</v>
      </c>
    </row>
    <row r="67" spans="2:9" ht="19.5" customHeight="1">
      <c r="B67" s="935">
        <v>2013</v>
      </c>
      <c r="C67" s="934" t="s">
        <v>20</v>
      </c>
      <c r="D67" s="934" t="s">
        <v>20</v>
      </c>
      <c r="E67" s="933">
        <v>105</v>
      </c>
      <c r="F67" s="933">
        <v>1867</v>
      </c>
      <c r="G67" s="933" t="s">
        <v>20</v>
      </c>
      <c r="H67" s="933">
        <v>223</v>
      </c>
      <c r="I67" s="932">
        <v>2195</v>
      </c>
    </row>
    <row r="68" spans="2:9" ht="19.5" customHeight="1">
      <c r="B68" s="917">
        <v>2014</v>
      </c>
      <c r="C68" s="913"/>
      <c r="D68" s="913"/>
      <c r="E68" s="913"/>
      <c r="F68" s="913"/>
      <c r="G68" s="913"/>
      <c r="H68" s="913"/>
      <c r="I68" s="913"/>
    </row>
    <row r="69" spans="2:9" ht="19.5" customHeight="1">
      <c r="B69" s="929" t="s">
        <v>662</v>
      </c>
      <c r="C69" s="931" t="s">
        <v>20</v>
      </c>
      <c r="D69" s="930" t="s">
        <v>20</v>
      </c>
      <c r="E69" s="930" t="s">
        <v>20</v>
      </c>
      <c r="F69" s="930">
        <v>2094</v>
      </c>
      <c r="G69" s="930" t="s">
        <v>20</v>
      </c>
      <c r="H69" s="930">
        <v>1117</v>
      </c>
      <c r="I69" s="930">
        <v>3211</v>
      </c>
    </row>
    <row r="70" spans="2:9" ht="19.5" customHeight="1">
      <c r="B70" s="926" t="s">
        <v>661</v>
      </c>
      <c r="C70" s="925" t="s">
        <v>20</v>
      </c>
      <c r="D70" s="924">
        <v>-21</v>
      </c>
      <c r="E70" s="924">
        <v>885</v>
      </c>
      <c r="F70" s="924">
        <v>4854</v>
      </c>
      <c r="G70" s="924" t="s">
        <v>20</v>
      </c>
      <c r="H70" s="924">
        <v>-249</v>
      </c>
      <c r="I70" s="924">
        <v>5469</v>
      </c>
    </row>
    <row r="71" spans="2:9" ht="19.5" customHeight="1">
      <c r="B71" s="923" t="s">
        <v>660</v>
      </c>
      <c r="C71" s="757" t="s">
        <v>20</v>
      </c>
      <c r="D71" s="756">
        <v>-21</v>
      </c>
      <c r="E71" s="756">
        <v>885</v>
      </c>
      <c r="F71" s="756">
        <v>6948</v>
      </c>
      <c r="G71" s="756" t="s">
        <v>20</v>
      </c>
      <c r="H71" s="756">
        <v>868</v>
      </c>
      <c r="I71" s="756">
        <v>8680</v>
      </c>
    </row>
    <row r="72" spans="2:9" ht="19.5" customHeight="1">
      <c r="B72" s="929" t="s">
        <v>659</v>
      </c>
      <c r="C72" s="928" t="s">
        <v>20</v>
      </c>
      <c r="D72" s="927" t="s">
        <v>20</v>
      </c>
      <c r="E72" s="927">
        <v>-123</v>
      </c>
      <c r="F72" s="927">
        <v>-311</v>
      </c>
      <c r="G72" s="927" t="s">
        <v>20</v>
      </c>
      <c r="H72" s="927">
        <v>-121</v>
      </c>
      <c r="I72" s="927">
        <v>-555</v>
      </c>
    </row>
    <row r="73" spans="2:9" ht="19.5" customHeight="1">
      <c r="B73" s="929" t="s">
        <v>658</v>
      </c>
      <c r="C73" s="928" t="s">
        <v>20</v>
      </c>
      <c r="D73" s="927" t="s">
        <v>20</v>
      </c>
      <c r="E73" s="927" t="s">
        <v>20</v>
      </c>
      <c r="F73" s="927" t="s">
        <v>20</v>
      </c>
      <c r="G73" s="927" t="s">
        <v>20</v>
      </c>
      <c r="H73" s="927">
        <v>-1</v>
      </c>
      <c r="I73" s="927">
        <v>-1</v>
      </c>
    </row>
    <row r="74" spans="2:9" ht="19.5" customHeight="1">
      <c r="B74" s="929" t="s">
        <v>657</v>
      </c>
      <c r="C74" s="928" t="s">
        <v>20</v>
      </c>
      <c r="D74" s="927" t="s">
        <v>20</v>
      </c>
      <c r="E74" s="927">
        <v>-87</v>
      </c>
      <c r="F74" s="927">
        <v>-304</v>
      </c>
      <c r="G74" s="927" t="s">
        <v>20</v>
      </c>
      <c r="H74" s="927">
        <v>-54</v>
      </c>
      <c r="I74" s="927">
        <v>-445</v>
      </c>
    </row>
    <row r="75" spans="2:9" ht="19.5" customHeight="1">
      <c r="B75" s="926" t="s">
        <v>656</v>
      </c>
      <c r="C75" s="925" t="s">
        <v>20</v>
      </c>
      <c r="D75" s="924" t="s">
        <v>20</v>
      </c>
      <c r="E75" s="924">
        <v>-537</v>
      </c>
      <c r="F75" s="924">
        <v>-3806</v>
      </c>
      <c r="G75" s="924" t="s">
        <v>20</v>
      </c>
      <c r="H75" s="924">
        <v>-142</v>
      </c>
      <c r="I75" s="924">
        <v>-4485</v>
      </c>
    </row>
    <row r="76" spans="2:9" ht="19.5" customHeight="1">
      <c r="B76" s="923" t="s">
        <v>655</v>
      </c>
      <c r="C76" s="757" t="s">
        <v>20</v>
      </c>
      <c r="D76" s="756">
        <v>-21</v>
      </c>
      <c r="E76" s="756">
        <v>138</v>
      </c>
      <c r="F76" s="756">
        <v>2527</v>
      </c>
      <c r="G76" s="756" t="s">
        <v>20</v>
      </c>
      <c r="H76" s="756">
        <v>550</v>
      </c>
      <c r="I76" s="756">
        <v>3194</v>
      </c>
    </row>
    <row r="77" spans="2:9" ht="19.5" customHeight="1">
      <c r="B77" s="926" t="s">
        <v>654</v>
      </c>
      <c r="C77" s="925" t="s">
        <v>20</v>
      </c>
      <c r="D77" s="924" t="s">
        <v>20</v>
      </c>
      <c r="E77" s="924">
        <v>-207</v>
      </c>
      <c r="F77" s="924">
        <v>-689</v>
      </c>
      <c r="G77" s="924" t="s">
        <v>20</v>
      </c>
      <c r="H77" s="924">
        <v>-140</v>
      </c>
      <c r="I77" s="924">
        <v>-1036</v>
      </c>
    </row>
    <row r="78" spans="2:9" ht="19.5" customHeight="1">
      <c r="B78" s="923" t="s">
        <v>653</v>
      </c>
      <c r="C78" s="757" t="s">
        <v>20</v>
      </c>
      <c r="D78" s="756">
        <v>-21</v>
      </c>
      <c r="E78" s="756">
        <v>-69</v>
      </c>
      <c r="F78" s="756">
        <v>1838</v>
      </c>
      <c r="G78" s="756" t="s">
        <v>20</v>
      </c>
      <c r="H78" s="756">
        <v>410</v>
      </c>
      <c r="I78" s="756">
        <v>2158</v>
      </c>
    </row>
    <row r="80" spans="2:8" ht="19.5" customHeight="1">
      <c r="B80" s="1282" t="s">
        <v>652</v>
      </c>
      <c r="C80" s="1283"/>
      <c r="D80" s="1283"/>
      <c r="E80" s="1283"/>
      <c r="F80" s="1283"/>
      <c r="G80" s="1283"/>
      <c r="H80" s="1283"/>
    </row>
  </sheetData>
  <sheetProtection/>
  <mergeCells count="4">
    <mergeCell ref="B2:H2"/>
    <mergeCell ref="B80:H80"/>
    <mergeCell ref="C4:I4"/>
    <mergeCell ref="C62:I62"/>
  </mergeCells>
  <printOptions/>
  <pageMargins left="0.75" right="0.75" top="1" bottom="1" header="0.5" footer="0.5"/>
  <pageSetup orientation="portrait" paperSize="9" scale="67" r:id="rId2"/>
  <rowBreaks count="1" manualBreakCount="1">
    <brk id="46" max="255" man="1"/>
  </rowBreaks>
  <drawing r:id="rId1"/>
</worksheet>
</file>

<file path=xl/worksheets/sheet45.xml><?xml version="1.0" encoding="utf-8"?>
<worksheet xmlns="http://schemas.openxmlformats.org/spreadsheetml/2006/main" xmlns:r="http://schemas.openxmlformats.org/officeDocument/2006/relationships">
  <sheetPr>
    <tabColor rgb="FF542C73"/>
  </sheetPr>
  <dimension ref="B2:J53"/>
  <sheetViews>
    <sheetView showGridLines="0" zoomScale="120" zoomScaleNormal="120" zoomScalePageLayoutView="120" workbookViewId="0" topLeftCell="A25">
      <selection activeCell="A3" sqref="A3"/>
    </sheetView>
  </sheetViews>
  <sheetFormatPr defaultColWidth="10.875" defaultRowHeight="19.5" customHeight="1"/>
  <cols>
    <col min="1" max="1" width="5.50390625" style="561" customWidth="1"/>
    <col min="2" max="2" width="39.375" style="561" customWidth="1"/>
    <col min="3" max="16384" width="10.875" style="561" customWidth="1"/>
  </cols>
  <sheetData>
    <row r="2" spans="2:9" ht="19.5" customHeight="1">
      <c r="B2" s="1247" t="s">
        <v>676</v>
      </c>
      <c r="C2" s="1247"/>
      <c r="D2" s="1247"/>
      <c r="E2" s="1247"/>
      <c r="F2" s="1247"/>
      <c r="G2" s="1247"/>
      <c r="H2" s="1247"/>
      <c r="I2" s="1247"/>
    </row>
    <row r="3" spans="2:9" ht="19.5" customHeight="1">
      <c r="B3" s="143" t="s">
        <v>675</v>
      </c>
      <c r="C3" s="558"/>
      <c r="D3" s="558"/>
      <c r="E3" s="558"/>
      <c r="F3" s="558"/>
      <c r="G3" s="558"/>
      <c r="H3" s="558"/>
      <c r="I3" s="558"/>
    </row>
    <row r="4" ht="19.5" customHeight="1">
      <c r="B4" s="704" t="s">
        <v>674</v>
      </c>
    </row>
    <row r="5" spans="2:9" ht="42.75" customHeight="1">
      <c r="B5" s="875" t="s">
        <v>19</v>
      </c>
      <c r="C5" s="1285" t="s">
        <v>601</v>
      </c>
      <c r="D5" s="1285"/>
      <c r="E5" s="1285"/>
      <c r="F5" s="1285"/>
      <c r="G5" s="1285"/>
      <c r="H5" s="1285"/>
      <c r="I5" s="1285"/>
    </row>
    <row r="6" spans="2:9" ht="42.75" customHeight="1">
      <c r="B6" s="825"/>
      <c r="C6" s="873" t="s">
        <v>373</v>
      </c>
      <c r="D6" s="873" t="s">
        <v>54</v>
      </c>
      <c r="E6" s="873" t="s">
        <v>358</v>
      </c>
      <c r="F6" s="873" t="s">
        <v>353</v>
      </c>
      <c r="G6" s="867" t="s">
        <v>607</v>
      </c>
      <c r="H6" s="873" t="s">
        <v>663</v>
      </c>
      <c r="I6" s="873" t="s">
        <v>47</v>
      </c>
    </row>
    <row r="7" spans="2:9" ht="19.5" customHeight="1">
      <c r="B7" s="105">
        <v>2010</v>
      </c>
      <c r="C7" s="955"/>
      <c r="D7" s="955"/>
      <c r="E7" s="955"/>
      <c r="F7" s="955"/>
      <c r="G7" s="955"/>
      <c r="H7" s="955"/>
      <c r="I7" s="504"/>
    </row>
    <row r="8" spans="2:9" ht="19.5" customHeight="1">
      <c r="B8" s="21" t="s">
        <v>672</v>
      </c>
      <c r="C8" s="1221">
        <v>215</v>
      </c>
      <c r="D8" s="1220">
        <v>182</v>
      </c>
      <c r="E8" s="1220">
        <v>35</v>
      </c>
      <c r="F8" s="1221">
        <v>184</v>
      </c>
      <c r="G8" s="1220">
        <v>28</v>
      </c>
      <c r="H8" s="1220" t="s">
        <v>20</v>
      </c>
      <c r="I8" s="81">
        <v>644</v>
      </c>
    </row>
    <row r="9" spans="2:9" ht="19.5" customHeight="1">
      <c r="B9" s="21" t="s">
        <v>671</v>
      </c>
      <c r="C9" s="27">
        <v>6</v>
      </c>
      <c r="D9" s="72">
        <v>165</v>
      </c>
      <c r="E9" s="72">
        <v>1572</v>
      </c>
      <c r="F9" s="27">
        <v>11</v>
      </c>
      <c r="G9" s="72">
        <v>821</v>
      </c>
      <c r="H9" s="72" t="s">
        <v>20</v>
      </c>
      <c r="I9" s="81">
        <v>2575</v>
      </c>
    </row>
    <row r="10" spans="2:9" ht="19.5" customHeight="1">
      <c r="B10" s="21" t="s">
        <v>30</v>
      </c>
      <c r="C10" s="27">
        <v>479</v>
      </c>
      <c r="D10" s="72">
        <v>538</v>
      </c>
      <c r="E10" s="72">
        <v>366</v>
      </c>
      <c r="F10" s="27">
        <v>23</v>
      </c>
      <c r="G10" s="72">
        <v>329</v>
      </c>
      <c r="H10" s="72">
        <v>3</v>
      </c>
      <c r="I10" s="81">
        <v>1738</v>
      </c>
    </row>
    <row r="11" spans="2:9" ht="19.5" customHeight="1">
      <c r="B11" s="52" t="s">
        <v>670</v>
      </c>
      <c r="C11" s="95">
        <v>2075</v>
      </c>
      <c r="D11" s="76">
        <v>4117</v>
      </c>
      <c r="E11" s="76">
        <v>952</v>
      </c>
      <c r="F11" s="95">
        <v>327</v>
      </c>
      <c r="G11" s="76">
        <v>2567</v>
      </c>
      <c r="H11" s="76">
        <v>92</v>
      </c>
      <c r="I11" s="833">
        <v>10130</v>
      </c>
    </row>
    <row r="12" spans="2:9" ht="19.5" customHeight="1">
      <c r="B12" s="863" t="s">
        <v>669</v>
      </c>
      <c r="C12" s="853">
        <v>2775</v>
      </c>
      <c r="D12" s="845">
        <v>5002</v>
      </c>
      <c r="E12" s="845">
        <v>2925</v>
      </c>
      <c r="F12" s="853">
        <v>545</v>
      </c>
      <c r="G12" s="845">
        <v>3745</v>
      </c>
      <c r="H12" s="845">
        <v>95</v>
      </c>
      <c r="I12" s="852">
        <v>15087</v>
      </c>
    </row>
    <row r="13" spans="2:9" ht="19.5" customHeight="1">
      <c r="B13" s="105">
        <v>2011</v>
      </c>
      <c r="C13" s="954"/>
      <c r="D13" s="954"/>
      <c r="E13" s="954"/>
      <c r="F13" s="954"/>
      <c r="G13" s="954"/>
      <c r="H13" s="954"/>
      <c r="I13" s="954"/>
    </row>
    <row r="14" spans="2:9" ht="19.5" customHeight="1">
      <c r="B14" s="21" t="s">
        <v>672</v>
      </c>
      <c r="C14" s="1221">
        <v>415</v>
      </c>
      <c r="D14" s="1221">
        <v>13</v>
      </c>
      <c r="E14" s="1220">
        <v>574</v>
      </c>
      <c r="F14" s="1220">
        <v>3</v>
      </c>
      <c r="G14" s="1220">
        <v>350</v>
      </c>
      <c r="H14" s="1220" t="s">
        <v>20</v>
      </c>
      <c r="I14" s="81">
        <v>1355</v>
      </c>
    </row>
    <row r="15" spans="2:9" ht="19.5" customHeight="1">
      <c r="B15" s="21" t="s">
        <v>671</v>
      </c>
      <c r="C15" s="27">
        <v>1</v>
      </c>
      <c r="D15" s="27">
        <v>553</v>
      </c>
      <c r="E15" s="72">
        <v>2355</v>
      </c>
      <c r="F15" s="72">
        <v>4</v>
      </c>
      <c r="G15" s="72">
        <v>20</v>
      </c>
      <c r="H15" s="72" t="s">
        <v>20</v>
      </c>
      <c r="I15" s="81">
        <v>2933</v>
      </c>
    </row>
    <row r="16" spans="2:9" ht="19.5" customHeight="1">
      <c r="B16" s="21" t="s">
        <v>30</v>
      </c>
      <c r="C16" s="27">
        <v>703</v>
      </c>
      <c r="D16" s="27">
        <v>535</v>
      </c>
      <c r="E16" s="72">
        <v>354</v>
      </c>
      <c r="F16" s="72">
        <v>24</v>
      </c>
      <c r="G16" s="72">
        <v>578</v>
      </c>
      <c r="H16" s="72">
        <v>3</v>
      </c>
      <c r="I16" s="81">
        <v>2197</v>
      </c>
    </row>
    <row r="17" spans="2:9" ht="19.5" customHeight="1">
      <c r="B17" s="52" t="s">
        <v>670</v>
      </c>
      <c r="C17" s="95">
        <v>3274</v>
      </c>
      <c r="D17" s="95">
        <v>5422</v>
      </c>
      <c r="E17" s="76">
        <v>1828</v>
      </c>
      <c r="F17" s="76">
        <v>457</v>
      </c>
      <c r="G17" s="76">
        <v>3799</v>
      </c>
      <c r="H17" s="76">
        <v>131</v>
      </c>
      <c r="I17" s="833">
        <v>14911</v>
      </c>
    </row>
    <row r="18" spans="2:9" ht="19.5" customHeight="1">
      <c r="B18" s="863" t="s">
        <v>669</v>
      </c>
      <c r="C18" s="853">
        <v>4393</v>
      </c>
      <c r="D18" s="853">
        <v>6523</v>
      </c>
      <c r="E18" s="845">
        <v>5111</v>
      </c>
      <c r="F18" s="845">
        <v>488</v>
      </c>
      <c r="G18" s="845">
        <v>4747</v>
      </c>
      <c r="H18" s="845">
        <v>134</v>
      </c>
      <c r="I18" s="852">
        <v>21396</v>
      </c>
    </row>
    <row r="19" spans="2:9" ht="19.5" customHeight="1">
      <c r="B19" s="918">
        <v>2012</v>
      </c>
      <c r="C19" s="954"/>
      <c r="D19" s="954"/>
      <c r="E19" s="954"/>
      <c r="F19" s="954"/>
      <c r="G19" s="954"/>
      <c r="H19" s="954"/>
      <c r="I19" s="954"/>
    </row>
    <row r="20" spans="2:9" ht="19.5" customHeight="1">
      <c r="B20" s="21" t="s">
        <v>672</v>
      </c>
      <c r="C20" s="1221">
        <v>259</v>
      </c>
      <c r="D20" s="1220">
        <v>35</v>
      </c>
      <c r="E20" s="1220" t="s">
        <v>20</v>
      </c>
      <c r="F20" s="1220" t="s">
        <v>20</v>
      </c>
      <c r="G20" s="1220">
        <v>16</v>
      </c>
      <c r="H20" s="1220" t="s">
        <v>20</v>
      </c>
      <c r="I20" s="81">
        <v>310</v>
      </c>
    </row>
    <row r="21" spans="2:9" ht="19.5" customHeight="1">
      <c r="B21" s="21" t="s">
        <v>671</v>
      </c>
      <c r="C21" s="27">
        <v>52</v>
      </c>
      <c r="D21" s="72">
        <v>1749</v>
      </c>
      <c r="E21" s="72">
        <v>494</v>
      </c>
      <c r="F21" s="72">
        <v>226</v>
      </c>
      <c r="G21" s="72">
        <v>33</v>
      </c>
      <c r="H21" s="72" t="s">
        <v>20</v>
      </c>
      <c r="I21" s="81">
        <v>2554</v>
      </c>
    </row>
    <row r="22" spans="2:9" ht="19.5" customHeight="1">
      <c r="B22" s="21" t="s">
        <v>30</v>
      </c>
      <c r="C22" s="27">
        <v>768</v>
      </c>
      <c r="D22" s="72">
        <v>742</v>
      </c>
      <c r="E22" s="72">
        <v>734</v>
      </c>
      <c r="F22" s="72">
        <v>45</v>
      </c>
      <c r="G22" s="72">
        <v>434</v>
      </c>
      <c r="H22" s="72">
        <v>3</v>
      </c>
      <c r="I22" s="81">
        <v>2726</v>
      </c>
    </row>
    <row r="23" spans="2:9" ht="19.5" customHeight="1">
      <c r="B23" s="52" t="s">
        <v>670</v>
      </c>
      <c r="C23" s="95">
        <v>4090</v>
      </c>
      <c r="D23" s="76">
        <v>5563</v>
      </c>
      <c r="E23" s="76">
        <v>2351</v>
      </c>
      <c r="F23" s="76">
        <v>394</v>
      </c>
      <c r="G23" s="76">
        <v>4172</v>
      </c>
      <c r="H23" s="76">
        <v>107</v>
      </c>
      <c r="I23" s="833">
        <v>16677</v>
      </c>
    </row>
    <row r="24" spans="2:9" ht="19.5" customHeight="1">
      <c r="B24" s="863" t="s">
        <v>669</v>
      </c>
      <c r="C24" s="853">
        <v>5169</v>
      </c>
      <c r="D24" s="845">
        <v>8089</v>
      </c>
      <c r="E24" s="845">
        <v>3579</v>
      </c>
      <c r="F24" s="845">
        <v>665</v>
      </c>
      <c r="G24" s="845">
        <v>4655</v>
      </c>
      <c r="H24" s="845">
        <v>110</v>
      </c>
      <c r="I24" s="852">
        <v>22267</v>
      </c>
    </row>
    <row r="25" spans="2:9" ht="19.5" customHeight="1">
      <c r="B25" s="918">
        <v>2013</v>
      </c>
      <c r="C25" s="835"/>
      <c r="D25" s="835"/>
      <c r="E25" s="835"/>
      <c r="F25" s="835"/>
      <c r="G25" s="835"/>
      <c r="H25" s="835"/>
      <c r="I25" s="835"/>
    </row>
    <row r="26" spans="2:9" ht="19.5" customHeight="1">
      <c r="B26" s="21" t="s">
        <v>672</v>
      </c>
      <c r="C26" s="973" t="s">
        <v>20</v>
      </c>
      <c r="D26" s="973">
        <v>175</v>
      </c>
      <c r="E26" s="760" t="s">
        <v>20</v>
      </c>
      <c r="F26" s="760">
        <v>3</v>
      </c>
      <c r="G26" s="760">
        <v>487</v>
      </c>
      <c r="H26" s="760" t="s">
        <v>20</v>
      </c>
      <c r="I26" s="81">
        <v>665</v>
      </c>
    </row>
    <row r="27" spans="2:9" ht="19.5" customHeight="1">
      <c r="B27" s="21" t="s">
        <v>671</v>
      </c>
      <c r="C27" s="27">
        <v>17</v>
      </c>
      <c r="D27" s="27">
        <v>512</v>
      </c>
      <c r="E27" s="72">
        <v>2105</v>
      </c>
      <c r="F27" s="72">
        <v>85</v>
      </c>
      <c r="G27" s="72">
        <v>85</v>
      </c>
      <c r="H27" s="72" t="s">
        <v>20</v>
      </c>
      <c r="I27" s="81">
        <v>2804</v>
      </c>
    </row>
    <row r="28" spans="2:9" ht="19.5" customHeight="1">
      <c r="B28" s="21" t="s">
        <v>30</v>
      </c>
      <c r="C28" s="27">
        <v>679</v>
      </c>
      <c r="D28" s="27">
        <v>889</v>
      </c>
      <c r="E28" s="72">
        <v>585</v>
      </c>
      <c r="F28" s="72">
        <v>231</v>
      </c>
      <c r="G28" s="72">
        <v>538</v>
      </c>
      <c r="H28" s="72">
        <v>4</v>
      </c>
      <c r="I28" s="81">
        <v>2926</v>
      </c>
    </row>
    <row r="29" spans="2:9" ht="19.5" customHeight="1">
      <c r="B29" s="52" t="s">
        <v>670</v>
      </c>
      <c r="C29" s="95">
        <v>5239</v>
      </c>
      <c r="D29" s="95">
        <v>8545</v>
      </c>
      <c r="E29" s="76">
        <v>3191</v>
      </c>
      <c r="F29" s="76">
        <v>464</v>
      </c>
      <c r="G29" s="76">
        <v>5447</v>
      </c>
      <c r="H29" s="76">
        <v>147</v>
      </c>
      <c r="I29" s="833">
        <v>23033</v>
      </c>
    </row>
    <row r="30" spans="2:9" ht="19.5" customHeight="1">
      <c r="B30" s="596" t="s">
        <v>669</v>
      </c>
      <c r="C30" s="853">
        <v>5935</v>
      </c>
      <c r="D30" s="845">
        <v>10121</v>
      </c>
      <c r="E30" s="845">
        <v>5881</v>
      </c>
      <c r="F30" s="845">
        <v>783</v>
      </c>
      <c r="G30" s="845">
        <v>6557</v>
      </c>
      <c r="H30" s="845">
        <v>151</v>
      </c>
      <c r="I30" s="852">
        <v>29428</v>
      </c>
    </row>
    <row r="31" spans="2:9" ht="19.5" customHeight="1">
      <c r="B31" s="917">
        <v>2014</v>
      </c>
      <c r="C31" s="835"/>
      <c r="D31" s="835"/>
      <c r="E31" s="835"/>
      <c r="F31" s="835"/>
      <c r="G31" s="835"/>
      <c r="H31" s="835"/>
      <c r="I31" s="835"/>
    </row>
    <row r="32" spans="2:9" ht="19.5" customHeight="1">
      <c r="B32" s="21" t="s">
        <v>672</v>
      </c>
      <c r="C32" s="973">
        <v>57</v>
      </c>
      <c r="D32" s="973">
        <v>17</v>
      </c>
      <c r="E32" s="760" t="s">
        <v>20</v>
      </c>
      <c r="F32" s="760">
        <v>-1</v>
      </c>
      <c r="G32" s="760">
        <v>32</v>
      </c>
      <c r="H32" s="760" t="s">
        <v>20</v>
      </c>
      <c r="I32" s="81">
        <v>105</v>
      </c>
    </row>
    <row r="33" spans="2:9" ht="19.5" customHeight="1">
      <c r="B33" s="21" t="s">
        <v>671</v>
      </c>
      <c r="C33" s="27">
        <v>17</v>
      </c>
      <c r="D33" s="27">
        <v>69</v>
      </c>
      <c r="E33" s="72">
        <v>544</v>
      </c>
      <c r="F33" s="72">
        <v>7</v>
      </c>
      <c r="G33" s="72">
        <v>66</v>
      </c>
      <c r="H33" s="72" t="s">
        <v>20</v>
      </c>
      <c r="I33" s="81">
        <v>703</v>
      </c>
    </row>
    <row r="34" spans="2:9" ht="19.5" customHeight="1">
      <c r="B34" s="21" t="s">
        <v>30</v>
      </c>
      <c r="C34" s="27">
        <v>466</v>
      </c>
      <c r="D34" s="27">
        <v>1057</v>
      </c>
      <c r="E34" s="72">
        <v>375</v>
      </c>
      <c r="F34" s="72">
        <v>228</v>
      </c>
      <c r="G34" s="72">
        <v>485</v>
      </c>
      <c r="H34" s="72">
        <v>9</v>
      </c>
      <c r="I34" s="81">
        <v>2620</v>
      </c>
    </row>
    <row r="35" spans="2:9" ht="19.5" customHeight="1">
      <c r="B35" s="52" t="s">
        <v>670</v>
      </c>
      <c r="C35" s="95">
        <v>4495</v>
      </c>
      <c r="D35" s="95">
        <v>8126</v>
      </c>
      <c r="E35" s="76">
        <v>3468</v>
      </c>
      <c r="F35" s="76">
        <v>478</v>
      </c>
      <c r="G35" s="76">
        <v>4308</v>
      </c>
      <c r="H35" s="76">
        <v>116</v>
      </c>
      <c r="I35" s="833">
        <v>20991</v>
      </c>
    </row>
    <row r="36" spans="2:9" ht="19.5" customHeight="1">
      <c r="B36" s="759" t="s">
        <v>669</v>
      </c>
      <c r="C36" s="757">
        <v>5035</v>
      </c>
      <c r="D36" s="757">
        <v>9269</v>
      </c>
      <c r="E36" s="756">
        <v>4387</v>
      </c>
      <c r="F36" s="756">
        <v>712</v>
      </c>
      <c r="G36" s="756">
        <v>4891</v>
      </c>
      <c r="H36" s="756">
        <v>125</v>
      </c>
      <c r="I36" s="832">
        <v>24419</v>
      </c>
    </row>
    <row r="39" spans="2:9" ht="42.75" customHeight="1">
      <c r="B39" s="869" t="s">
        <v>19</v>
      </c>
      <c r="C39" s="1277" t="s">
        <v>600</v>
      </c>
      <c r="D39" s="1277"/>
      <c r="E39" s="1277"/>
      <c r="F39" s="1277"/>
      <c r="G39" s="1277"/>
      <c r="H39" s="1277"/>
      <c r="I39" s="1277"/>
    </row>
    <row r="40" spans="2:10" ht="43.5" customHeight="1">
      <c r="B40" s="953" t="s">
        <v>673</v>
      </c>
      <c r="C40" s="825" t="s">
        <v>373</v>
      </c>
      <c r="D40" s="825" t="s">
        <v>54</v>
      </c>
      <c r="E40" s="825" t="s">
        <v>358</v>
      </c>
      <c r="F40" s="825" t="s">
        <v>353</v>
      </c>
      <c r="G40" s="890" t="s">
        <v>628</v>
      </c>
      <c r="H40" s="825" t="s">
        <v>663</v>
      </c>
      <c r="I40" s="825" t="s">
        <v>47</v>
      </c>
      <c r="J40" s="103"/>
    </row>
    <row r="41" spans="2:10" ht="19.5" customHeight="1">
      <c r="B41" s="122">
        <v>2010</v>
      </c>
      <c r="C41" s="27" t="s">
        <v>20</v>
      </c>
      <c r="D41" s="72">
        <v>32</v>
      </c>
      <c r="E41" s="72">
        <v>171</v>
      </c>
      <c r="F41" s="72">
        <v>636</v>
      </c>
      <c r="G41" s="72" t="s">
        <v>20</v>
      </c>
      <c r="H41" s="72">
        <v>97</v>
      </c>
      <c r="I41" s="81">
        <v>936</v>
      </c>
      <c r="J41" s="103"/>
    </row>
    <row r="42" spans="2:10" ht="19.5" customHeight="1">
      <c r="B42" s="938">
        <v>2011</v>
      </c>
      <c r="C42" s="937" t="s">
        <v>20</v>
      </c>
      <c r="D42" s="937">
        <v>3</v>
      </c>
      <c r="E42" s="937">
        <v>150</v>
      </c>
      <c r="F42" s="937">
        <v>438</v>
      </c>
      <c r="G42" s="937" t="s">
        <v>20</v>
      </c>
      <c r="H42" s="937">
        <v>6606</v>
      </c>
      <c r="I42" s="936">
        <v>7197</v>
      </c>
      <c r="J42" s="103"/>
    </row>
    <row r="43" spans="2:10" ht="19.5" customHeight="1">
      <c r="B43" s="929" t="s">
        <v>0</v>
      </c>
      <c r="C43" s="937" t="s">
        <v>20</v>
      </c>
      <c r="D43" s="937" t="s">
        <v>20</v>
      </c>
      <c r="E43" s="937">
        <v>214</v>
      </c>
      <c r="F43" s="937">
        <v>488</v>
      </c>
      <c r="G43" s="937" t="s">
        <v>20</v>
      </c>
      <c r="H43" s="937">
        <v>537</v>
      </c>
      <c r="I43" s="936">
        <v>1239</v>
      </c>
      <c r="J43" s="103"/>
    </row>
    <row r="44" spans="2:10" ht="19.5" customHeight="1">
      <c r="B44" s="935">
        <v>2013</v>
      </c>
      <c r="C44" s="934" t="s">
        <v>20</v>
      </c>
      <c r="D44" s="933" t="s">
        <v>20</v>
      </c>
      <c r="E44" s="933">
        <v>170</v>
      </c>
      <c r="F44" s="933">
        <v>458</v>
      </c>
      <c r="G44" s="933" t="s">
        <v>20</v>
      </c>
      <c r="H44" s="933">
        <v>734</v>
      </c>
      <c r="I44" s="932">
        <v>1362</v>
      </c>
      <c r="J44" s="103"/>
    </row>
    <row r="45" spans="2:10" ht="19.5" customHeight="1">
      <c r="B45" s="917">
        <v>2014</v>
      </c>
      <c r="C45" s="952"/>
      <c r="D45" s="951"/>
      <c r="E45" s="951"/>
      <c r="F45" s="951"/>
      <c r="G45" s="951"/>
      <c r="H45" s="951"/>
      <c r="I45" s="913"/>
      <c r="J45" s="103"/>
    </row>
    <row r="46" spans="2:10" ht="19.5" customHeight="1">
      <c r="B46" s="21" t="s">
        <v>672</v>
      </c>
      <c r="C46" s="27" t="s">
        <v>20</v>
      </c>
      <c r="D46" s="72" t="s">
        <v>20</v>
      </c>
      <c r="E46" s="72" t="s">
        <v>20</v>
      </c>
      <c r="F46" s="72" t="s">
        <v>20</v>
      </c>
      <c r="G46" s="72" t="s">
        <v>20</v>
      </c>
      <c r="H46" s="72">
        <v>246</v>
      </c>
      <c r="I46" s="81">
        <v>246</v>
      </c>
      <c r="J46" s="103"/>
    </row>
    <row r="47" spans="2:10" ht="19.5" customHeight="1">
      <c r="B47" s="21" t="s">
        <v>671</v>
      </c>
      <c r="C47" s="27" t="s">
        <v>20</v>
      </c>
      <c r="D47" s="72" t="s">
        <v>20</v>
      </c>
      <c r="E47" s="72" t="s">
        <v>20</v>
      </c>
      <c r="F47" s="72" t="s">
        <v>20</v>
      </c>
      <c r="G47" s="72" t="s">
        <v>20</v>
      </c>
      <c r="H47" s="72">
        <v>32</v>
      </c>
      <c r="I47" s="81">
        <v>32</v>
      </c>
      <c r="J47" s="103"/>
    </row>
    <row r="48" spans="2:10" ht="19.5" customHeight="1">
      <c r="B48" s="21" t="s">
        <v>30</v>
      </c>
      <c r="C48" s="27" t="s">
        <v>20</v>
      </c>
      <c r="D48" s="72" t="s">
        <v>20</v>
      </c>
      <c r="E48" s="72" t="s">
        <v>20</v>
      </c>
      <c r="F48" s="72" t="s">
        <v>20</v>
      </c>
      <c r="G48" s="72" t="s">
        <v>20</v>
      </c>
      <c r="H48" s="72" t="s">
        <v>20</v>
      </c>
      <c r="I48" s="81" t="s">
        <v>20</v>
      </c>
      <c r="J48" s="103"/>
    </row>
    <row r="49" spans="2:10" ht="19.5" customHeight="1">
      <c r="B49" s="52" t="s">
        <v>670</v>
      </c>
      <c r="C49" s="95" t="s">
        <v>20</v>
      </c>
      <c r="D49" s="76" t="s">
        <v>20</v>
      </c>
      <c r="E49" s="76">
        <v>195</v>
      </c>
      <c r="F49" s="76">
        <v>500</v>
      </c>
      <c r="G49" s="76" t="s">
        <v>20</v>
      </c>
      <c r="H49" s="76">
        <v>692</v>
      </c>
      <c r="I49" s="833">
        <v>1387</v>
      </c>
      <c r="J49" s="103"/>
    </row>
    <row r="50" spans="2:9" ht="19.5" customHeight="1">
      <c r="B50" s="759" t="s">
        <v>669</v>
      </c>
      <c r="C50" s="757" t="s">
        <v>20</v>
      </c>
      <c r="D50" s="756" t="s">
        <v>20</v>
      </c>
      <c r="E50" s="756">
        <v>195</v>
      </c>
      <c r="F50" s="756">
        <v>500</v>
      </c>
      <c r="G50" s="756" t="s">
        <v>20</v>
      </c>
      <c r="H50" s="756">
        <v>970</v>
      </c>
      <c r="I50" s="832">
        <v>1665</v>
      </c>
    </row>
    <row r="51" spans="3:9" ht="19.5" customHeight="1">
      <c r="C51" s="103"/>
      <c r="D51" s="103"/>
      <c r="E51" s="103"/>
      <c r="F51" s="103"/>
      <c r="G51" s="103"/>
      <c r="H51" s="103"/>
      <c r="I51" s="560"/>
    </row>
    <row r="52" spans="2:9" ht="19.5" customHeight="1">
      <c r="B52" s="560" t="s">
        <v>668</v>
      </c>
      <c r="C52" s="560"/>
      <c r="D52" s="560"/>
      <c r="E52" s="560"/>
      <c r="F52" s="560"/>
      <c r="G52" s="560"/>
      <c r="H52" s="560"/>
      <c r="I52" s="103"/>
    </row>
    <row r="53" spans="3:8" ht="19.5" customHeight="1">
      <c r="C53" s="103"/>
      <c r="D53" s="103"/>
      <c r="E53" s="103"/>
      <c r="F53" s="103"/>
      <c r="G53" s="103"/>
      <c r="H53" s="103"/>
    </row>
  </sheetData>
  <sheetProtection/>
  <mergeCells count="3">
    <mergeCell ref="B2:I2"/>
    <mergeCell ref="C5:I5"/>
    <mergeCell ref="C39:I39"/>
  </mergeCells>
  <printOptions/>
  <pageMargins left="0.75" right="0.75" top="1" bottom="1" header="0.5" footer="0.5"/>
  <pageSetup orientation="portrait" paperSize="9" scale="66"/>
  <drawing r:id="rId1"/>
</worksheet>
</file>

<file path=xl/worksheets/sheet46.xml><?xml version="1.0" encoding="utf-8"?>
<worksheet xmlns="http://schemas.openxmlformats.org/spreadsheetml/2006/main" xmlns:r="http://schemas.openxmlformats.org/officeDocument/2006/relationships">
  <sheetPr>
    <tabColor rgb="FF542C73"/>
  </sheetPr>
  <dimension ref="A2:I52"/>
  <sheetViews>
    <sheetView showGridLines="0" zoomScalePageLayoutView="120" workbookViewId="0" topLeftCell="A1">
      <selection activeCell="B5" sqref="B5:I5"/>
    </sheetView>
  </sheetViews>
  <sheetFormatPr defaultColWidth="10.875" defaultRowHeight="19.5" customHeight="1"/>
  <cols>
    <col min="1" max="1" width="5.50390625" style="561" customWidth="1"/>
    <col min="2" max="2" width="39.375" style="561" customWidth="1"/>
    <col min="3" max="16384" width="10.875" style="561" customWidth="1"/>
  </cols>
  <sheetData>
    <row r="2" spans="2:8" ht="19.5" customHeight="1">
      <c r="B2" s="1247" t="str">
        <f>UPPER("Capitalized cost related to oil and gas producing activities")</f>
        <v>CAPITALIZED COST RELATED TO OIL AND GAS PRODUCING ACTIVITIES</v>
      </c>
      <c r="C2" s="1247"/>
      <c r="D2" s="1247"/>
      <c r="E2" s="1247"/>
      <c r="F2" s="1247"/>
      <c r="G2" s="1247"/>
      <c r="H2" s="1247"/>
    </row>
    <row r="3" spans="2:9" s="968" customFormat="1" ht="16.5" customHeight="1">
      <c r="B3" s="1287"/>
      <c r="C3" s="1287"/>
      <c r="D3" s="1287"/>
      <c r="E3" s="1287"/>
      <c r="F3" s="1287"/>
      <c r="G3" s="1287"/>
      <c r="H3" s="1287"/>
      <c r="I3" s="1287"/>
    </row>
    <row r="4" spans="2:9" s="968" customFormat="1" ht="14.25" customHeight="1">
      <c r="B4" s="1287" t="s">
        <v>684</v>
      </c>
      <c r="C4" s="1287"/>
      <c r="D4" s="1287"/>
      <c r="E4" s="1287"/>
      <c r="F4" s="1287"/>
      <c r="G4" s="1287"/>
      <c r="H4" s="1287"/>
      <c r="I4" s="1287"/>
    </row>
    <row r="5" spans="2:9" s="968" customFormat="1" ht="13.5" customHeight="1">
      <c r="B5" s="1287" t="s">
        <v>683</v>
      </c>
      <c r="C5" s="1287"/>
      <c r="D5" s="1287"/>
      <c r="E5" s="1287"/>
      <c r="F5" s="1287"/>
      <c r="G5" s="1287"/>
      <c r="H5" s="1287"/>
      <c r="I5" s="1287"/>
    </row>
    <row r="6" spans="1:9" ht="12.75" customHeight="1">
      <c r="A6" s="704"/>
      <c r="B6" s="1288" t="s">
        <v>682</v>
      </c>
      <c r="C6" s="1288"/>
      <c r="D6" s="1288"/>
      <c r="E6" s="1288"/>
      <c r="F6" s="1288"/>
      <c r="G6" s="1288"/>
      <c r="H6" s="1288"/>
      <c r="I6" s="1288"/>
    </row>
    <row r="7" spans="2:9" ht="19.5" customHeight="1">
      <c r="B7" s="869" t="s">
        <v>19</v>
      </c>
      <c r="C7" s="1277" t="s">
        <v>601</v>
      </c>
      <c r="D7" s="1277"/>
      <c r="E7" s="1277"/>
      <c r="F7" s="1277"/>
      <c r="G7" s="1277"/>
      <c r="H7" s="1277"/>
      <c r="I7" s="1277"/>
    </row>
    <row r="8" spans="2:9" ht="39.75" customHeight="1">
      <c r="B8" s="752"/>
      <c r="C8" s="873" t="s">
        <v>373</v>
      </c>
      <c r="D8" s="873" t="s">
        <v>54</v>
      </c>
      <c r="E8" s="873" t="s">
        <v>358</v>
      </c>
      <c r="F8" s="873" t="s">
        <v>353</v>
      </c>
      <c r="G8" s="867" t="s">
        <v>607</v>
      </c>
      <c r="H8" s="873" t="s">
        <v>663</v>
      </c>
      <c r="I8" s="873" t="s">
        <v>47</v>
      </c>
    </row>
    <row r="9" spans="2:9" ht="19.5" customHeight="1">
      <c r="B9" s="605" t="s">
        <v>606</v>
      </c>
      <c r="C9" s="967"/>
      <c r="D9" s="966"/>
      <c r="E9" s="966"/>
      <c r="F9" s="966"/>
      <c r="G9" s="966"/>
      <c r="H9" s="966"/>
      <c r="I9" s="965"/>
    </row>
    <row r="10" spans="2:9" ht="19.5" customHeight="1">
      <c r="B10" s="21" t="s">
        <v>296</v>
      </c>
      <c r="C10" s="27">
        <v>42404</v>
      </c>
      <c r="D10" s="72">
        <v>43418</v>
      </c>
      <c r="E10" s="72">
        <v>10141</v>
      </c>
      <c r="F10" s="72">
        <v>7636</v>
      </c>
      <c r="G10" s="72">
        <v>16471</v>
      </c>
      <c r="H10" s="72">
        <v>565</v>
      </c>
      <c r="I10" s="81">
        <v>120635</v>
      </c>
    </row>
    <row r="11" spans="2:9" ht="19.5" customHeight="1">
      <c r="B11" s="52" t="s">
        <v>101</v>
      </c>
      <c r="C11" s="95">
        <v>537</v>
      </c>
      <c r="D11" s="76">
        <v>1949</v>
      </c>
      <c r="E11" s="76">
        <v>2861</v>
      </c>
      <c r="F11" s="76">
        <v>66</v>
      </c>
      <c r="G11" s="76">
        <v>1915</v>
      </c>
      <c r="H11" s="76" t="s">
        <v>20</v>
      </c>
      <c r="I11" s="833">
        <v>7328</v>
      </c>
    </row>
    <row r="12" spans="2:9" ht="19.5" customHeight="1">
      <c r="B12" s="958" t="s">
        <v>679</v>
      </c>
      <c r="C12" s="957">
        <v>42941</v>
      </c>
      <c r="D12" s="956">
        <v>45367</v>
      </c>
      <c r="E12" s="956">
        <v>13002</v>
      </c>
      <c r="F12" s="956">
        <v>7702</v>
      </c>
      <c r="G12" s="956">
        <v>18386</v>
      </c>
      <c r="H12" s="956">
        <v>565</v>
      </c>
      <c r="I12" s="492">
        <v>127963</v>
      </c>
    </row>
    <row r="13" spans="2:9" ht="19.5" customHeight="1">
      <c r="B13" s="52" t="s">
        <v>678</v>
      </c>
      <c r="C13" s="95">
        <v>-30741</v>
      </c>
      <c r="D13" s="76">
        <v>-22337</v>
      </c>
      <c r="E13" s="76">
        <v>-3075</v>
      </c>
      <c r="F13" s="76">
        <v>-5143</v>
      </c>
      <c r="G13" s="76">
        <v>-5291</v>
      </c>
      <c r="H13" s="76">
        <v>-177</v>
      </c>
      <c r="I13" s="833">
        <v>-66764</v>
      </c>
    </row>
    <row r="14" spans="2:9" ht="19.5" customHeight="1">
      <c r="B14" s="596" t="s">
        <v>677</v>
      </c>
      <c r="C14" s="513">
        <v>12200</v>
      </c>
      <c r="D14" s="603">
        <v>23030</v>
      </c>
      <c r="E14" s="603">
        <v>9927</v>
      </c>
      <c r="F14" s="603">
        <v>2559</v>
      </c>
      <c r="G14" s="603">
        <v>13095</v>
      </c>
      <c r="H14" s="603">
        <v>388</v>
      </c>
      <c r="I14" s="492">
        <v>61199</v>
      </c>
    </row>
    <row r="15" spans="2:9" ht="19.5" customHeight="1">
      <c r="B15" s="605" t="s">
        <v>605</v>
      </c>
      <c r="C15" s="864"/>
      <c r="D15" s="114"/>
      <c r="E15" s="114"/>
      <c r="F15" s="114"/>
      <c r="G15" s="114"/>
      <c r="H15" s="114"/>
      <c r="I15" s="504"/>
    </row>
    <row r="16" spans="2:9" ht="19.5" customHeight="1">
      <c r="B16" s="21" t="s">
        <v>296</v>
      </c>
      <c r="C16" s="27">
        <v>44391</v>
      </c>
      <c r="D16" s="72">
        <v>47916</v>
      </c>
      <c r="E16" s="72">
        <v>11402</v>
      </c>
      <c r="F16" s="72">
        <v>8060</v>
      </c>
      <c r="G16" s="72">
        <v>21402</v>
      </c>
      <c r="H16" s="72">
        <v>696</v>
      </c>
      <c r="I16" s="81">
        <v>133867</v>
      </c>
    </row>
    <row r="17" spans="2:9" ht="19.5" customHeight="1">
      <c r="B17" s="52" t="s">
        <v>101</v>
      </c>
      <c r="C17" s="95">
        <v>596</v>
      </c>
      <c r="D17" s="76">
        <v>2539</v>
      </c>
      <c r="E17" s="76">
        <v>5407</v>
      </c>
      <c r="F17" s="76">
        <v>79</v>
      </c>
      <c r="G17" s="76">
        <v>1179</v>
      </c>
      <c r="H17" s="76" t="s">
        <v>20</v>
      </c>
      <c r="I17" s="833">
        <v>9800</v>
      </c>
    </row>
    <row r="18" spans="2:9" ht="19.5" customHeight="1">
      <c r="B18" s="958" t="s">
        <v>679</v>
      </c>
      <c r="C18" s="957">
        <v>44987</v>
      </c>
      <c r="D18" s="956">
        <v>50455</v>
      </c>
      <c r="E18" s="956">
        <v>16809</v>
      </c>
      <c r="F18" s="956">
        <v>8139</v>
      </c>
      <c r="G18" s="956">
        <v>22581</v>
      </c>
      <c r="H18" s="956">
        <v>696</v>
      </c>
      <c r="I18" s="492">
        <v>143667</v>
      </c>
    </row>
    <row r="19" spans="2:9" ht="19.5" customHeight="1">
      <c r="B19" s="52" t="s">
        <v>678</v>
      </c>
      <c r="C19" s="95">
        <v>-31115</v>
      </c>
      <c r="D19" s="76">
        <v>-24121</v>
      </c>
      <c r="E19" s="76">
        <v>-2968</v>
      </c>
      <c r="F19" s="76">
        <v>-5530</v>
      </c>
      <c r="G19" s="76">
        <v>-6316</v>
      </c>
      <c r="H19" s="76">
        <v>-239</v>
      </c>
      <c r="I19" s="833">
        <v>-70289</v>
      </c>
    </row>
    <row r="20" spans="2:9" ht="19.5" customHeight="1">
      <c r="B20" s="596" t="s">
        <v>677</v>
      </c>
      <c r="C20" s="513">
        <v>13872</v>
      </c>
      <c r="D20" s="603">
        <v>26334</v>
      </c>
      <c r="E20" s="603">
        <v>13841</v>
      </c>
      <c r="F20" s="603">
        <v>2609</v>
      </c>
      <c r="G20" s="603">
        <v>16265</v>
      </c>
      <c r="H20" s="603">
        <v>457</v>
      </c>
      <c r="I20" s="492">
        <v>73378</v>
      </c>
    </row>
    <row r="21" spans="2:9" ht="19.5" customHeight="1">
      <c r="B21" s="105" t="s">
        <v>236</v>
      </c>
      <c r="C21" s="864"/>
      <c r="D21" s="114"/>
      <c r="E21" s="114"/>
      <c r="F21" s="114"/>
      <c r="G21" s="114"/>
      <c r="H21" s="114"/>
      <c r="I21" s="504"/>
    </row>
    <row r="22" spans="2:9" ht="19.5" customHeight="1">
      <c r="B22" s="21" t="s">
        <v>296</v>
      </c>
      <c r="C22" s="27">
        <v>46781</v>
      </c>
      <c r="D22" s="72">
        <v>53517</v>
      </c>
      <c r="E22" s="72">
        <v>13336</v>
      </c>
      <c r="F22" s="72">
        <v>8455</v>
      </c>
      <c r="G22" s="72">
        <v>26196</v>
      </c>
      <c r="H22" s="72">
        <v>803</v>
      </c>
      <c r="I22" s="81">
        <v>149088</v>
      </c>
    </row>
    <row r="23" spans="2:9" ht="19.5" customHeight="1">
      <c r="B23" s="52" t="s">
        <v>101</v>
      </c>
      <c r="C23" s="95">
        <v>717</v>
      </c>
      <c r="D23" s="76">
        <v>4200</v>
      </c>
      <c r="E23" s="76">
        <v>5706</v>
      </c>
      <c r="F23" s="76">
        <v>327</v>
      </c>
      <c r="G23" s="76">
        <v>808</v>
      </c>
      <c r="H23" s="76" t="s">
        <v>20</v>
      </c>
      <c r="I23" s="833">
        <v>11758</v>
      </c>
    </row>
    <row r="24" spans="2:9" ht="19.5" customHeight="1">
      <c r="B24" s="958" t="s">
        <v>679</v>
      </c>
      <c r="C24" s="957">
        <v>47498</v>
      </c>
      <c r="D24" s="956">
        <v>57717</v>
      </c>
      <c r="E24" s="956">
        <v>19042</v>
      </c>
      <c r="F24" s="956">
        <v>8782</v>
      </c>
      <c r="G24" s="956">
        <v>27004</v>
      </c>
      <c r="H24" s="956">
        <v>803</v>
      </c>
      <c r="I24" s="492">
        <v>160846</v>
      </c>
    </row>
    <row r="25" spans="2:9" ht="19.5" customHeight="1">
      <c r="B25" s="52" t="s">
        <v>678</v>
      </c>
      <c r="C25" s="95">
        <v>-31217</v>
      </c>
      <c r="D25" s="76">
        <v>-26868</v>
      </c>
      <c r="E25" s="76">
        <v>-4247</v>
      </c>
      <c r="F25" s="76">
        <v>-6133</v>
      </c>
      <c r="G25" s="76">
        <v>-7433</v>
      </c>
      <c r="H25" s="76">
        <v>-314</v>
      </c>
      <c r="I25" s="833">
        <v>-76212</v>
      </c>
    </row>
    <row r="26" spans="2:9" ht="19.5" customHeight="1">
      <c r="B26" s="596" t="s">
        <v>677</v>
      </c>
      <c r="C26" s="513">
        <v>16281</v>
      </c>
      <c r="D26" s="603">
        <v>30849</v>
      </c>
      <c r="E26" s="603">
        <v>14795</v>
      </c>
      <c r="F26" s="603">
        <v>2649</v>
      </c>
      <c r="G26" s="603">
        <v>19571</v>
      </c>
      <c r="H26" s="603">
        <v>489</v>
      </c>
      <c r="I26" s="492">
        <v>84634</v>
      </c>
    </row>
    <row r="27" spans="2:9" ht="19.5" customHeight="1">
      <c r="B27" s="105" t="s">
        <v>237</v>
      </c>
      <c r="C27" s="847"/>
      <c r="D27" s="847"/>
      <c r="E27" s="847"/>
      <c r="F27" s="847"/>
      <c r="G27" s="847"/>
      <c r="H27" s="847"/>
      <c r="I27" s="847"/>
    </row>
    <row r="28" spans="2:9" ht="19.5" customHeight="1">
      <c r="B28" s="21" t="s">
        <v>296</v>
      </c>
      <c r="C28" s="27">
        <v>50313</v>
      </c>
      <c r="D28" s="72">
        <v>61728</v>
      </c>
      <c r="E28" s="72">
        <v>15002</v>
      </c>
      <c r="F28" s="72">
        <v>8941</v>
      </c>
      <c r="G28" s="72">
        <v>31968</v>
      </c>
      <c r="H28" s="72">
        <v>950</v>
      </c>
      <c r="I28" s="81">
        <v>168902</v>
      </c>
    </row>
    <row r="29" spans="2:9" ht="19.5" customHeight="1">
      <c r="B29" s="52" t="s">
        <v>101</v>
      </c>
      <c r="C29" s="95">
        <v>888</v>
      </c>
      <c r="D29" s="76">
        <v>5049</v>
      </c>
      <c r="E29" s="76">
        <v>7881</v>
      </c>
      <c r="F29" s="76">
        <v>481</v>
      </c>
      <c r="G29" s="76">
        <v>1123</v>
      </c>
      <c r="H29" s="76" t="s">
        <v>20</v>
      </c>
      <c r="I29" s="833">
        <v>15422</v>
      </c>
    </row>
    <row r="30" spans="2:9" ht="19.5" customHeight="1">
      <c r="B30" s="958" t="s">
        <v>679</v>
      </c>
      <c r="C30" s="957">
        <v>51201</v>
      </c>
      <c r="D30" s="956">
        <v>66777</v>
      </c>
      <c r="E30" s="956">
        <v>22883</v>
      </c>
      <c r="F30" s="956">
        <v>9422</v>
      </c>
      <c r="G30" s="956">
        <v>33091</v>
      </c>
      <c r="H30" s="956">
        <v>950</v>
      </c>
      <c r="I30" s="492">
        <v>184324</v>
      </c>
    </row>
    <row r="31" spans="2:9" ht="19.5" customHeight="1">
      <c r="B31" s="52" t="s">
        <v>678</v>
      </c>
      <c r="C31" s="95">
        <v>-32208</v>
      </c>
      <c r="D31" s="76">
        <v>-30278</v>
      </c>
      <c r="E31" s="76">
        <v>-5259</v>
      </c>
      <c r="F31" s="76">
        <v>-6842</v>
      </c>
      <c r="G31" s="76">
        <v>-9040</v>
      </c>
      <c r="H31" s="76">
        <v>-399</v>
      </c>
      <c r="I31" s="833">
        <v>-84026</v>
      </c>
    </row>
    <row r="32" spans="2:9" ht="19.5" customHeight="1">
      <c r="B32" s="596" t="s">
        <v>677</v>
      </c>
      <c r="C32" s="513">
        <v>18993</v>
      </c>
      <c r="D32" s="603">
        <v>36499</v>
      </c>
      <c r="E32" s="603">
        <v>17624</v>
      </c>
      <c r="F32" s="603">
        <v>2580</v>
      </c>
      <c r="G32" s="603">
        <v>24051</v>
      </c>
      <c r="H32" s="603">
        <v>551</v>
      </c>
      <c r="I32" s="492">
        <v>100298</v>
      </c>
    </row>
    <row r="33" spans="2:9" ht="19.5" customHeight="1">
      <c r="B33" s="959" t="s">
        <v>238</v>
      </c>
      <c r="C33" s="952"/>
      <c r="D33" s="951"/>
      <c r="E33" s="951"/>
      <c r="F33" s="951"/>
      <c r="G33" s="951"/>
      <c r="H33" s="951"/>
      <c r="I33" s="913"/>
    </row>
    <row r="34" spans="2:9" ht="19.5" customHeight="1">
      <c r="B34" s="21" t="s">
        <v>296</v>
      </c>
      <c r="C34" s="27">
        <v>46444</v>
      </c>
      <c r="D34" s="72">
        <v>69277</v>
      </c>
      <c r="E34" s="72">
        <v>17774</v>
      </c>
      <c r="F34" s="72">
        <v>8115</v>
      </c>
      <c r="G34" s="72">
        <v>35169</v>
      </c>
      <c r="H34" s="72">
        <v>1066</v>
      </c>
      <c r="I34" s="81">
        <v>177845</v>
      </c>
    </row>
    <row r="35" spans="2:9" ht="19.5" customHeight="1">
      <c r="B35" s="52" t="s">
        <v>101</v>
      </c>
      <c r="C35" s="95">
        <v>628</v>
      </c>
      <c r="D35" s="76">
        <v>5045</v>
      </c>
      <c r="E35" s="76">
        <v>8309</v>
      </c>
      <c r="F35" s="76">
        <v>566</v>
      </c>
      <c r="G35" s="76">
        <v>1730</v>
      </c>
      <c r="H35" s="76" t="s">
        <v>681</v>
      </c>
      <c r="I35" s="833">
        <v>16278</v>
      </c>
    </row>
    <row r="36" spans="2:9" ht="19.5" customHeight="1">
      <c r="B36" s="958" t="s">
        <v>679</v>
      </c>
      <c r="C36" s="957">
        <v>47072</v>
      </c>
      <c r="D36" s="956">
        <v>74322</v>
      </c>
      <c r="E36" s="956">
        <v>26083</v>
      </c>
      <c r="F36" s="956">
        <v>8681</v>
      </c>
      <c r="G36" s="956">
        <v>36899</v>
      </c>
      <c r="H36" s="956">
        <v>1066</v>
      </c>
      <c r="I36" s="492">
        <v>194123</v>
      </c>
    </row>
    <row r="37" spans="2:9" ht="19.5" customHeight="1">
      <c r="B37" s="52" t="s">
        <v>678</v>
      </c>
      <c r="C37" s="95">
        <v>-28748</v>
      </c>
      <c r="D37" s="76">
        <v>-34438</v>
      </c>
      <c r="E37" s="76">
        <v>-10657</v>
      </c>
      <c r="F37" s="76">
        <v>-6304</v>
      </c>
      <c r="G37" s="76">
        <v>-11005</v>
      </c>
      <c r="H37" s="76">
        <v>-496</v>
      </c>
      <c r="I37" s="833">
        <v>-91648</v>
      </c>
    </row>
    <row r="38" spans="2:9" ht="19.5" customHeight="1">
      <c r="B38" s="964" t="s">
        <v>677</v>
      </c>
      <c r="C38" s="963">
        <v>18324</v>
      </c>
      <c r="D38" s="962">
        <v>39884</v>
      </c>
      <c r="E38" s="962">
        <v>15426</v>
      </c>
      <c r="F38" s="962">
        <v>2377</v>
      </c>
      <c r="G38" s="962">
        <v>25894</v>
      </c>
      <c r="H38" s="962">
        <v>570</v>
      </c>
      <c r="I38" s="961">
        <v>102475</v>
      </c>
    </row>
    <row r="39" spans="2:9" ht="19.5" customHeight="1">
      <c r="B39" s="52"/>
      <c r="C39" s="103"/>
      <c r="D39" s="103"/>
      <c r="E39" s="103"/>
      <c r="F39" s="103"/>
      <c r="G39" s="103"/>
      <c r="H39" s="103"/>
      <c r="I39" s="103"/>
    </row>
    <row r="40" spans="2:9" ht="19.5" customHeight="1">
      <c r="B40" s="960" t="s">
        <v>19</v>
      </c>
      <c r="C40" s="1286" t="s">
        <v>600</v>
      </c>
      <c r="D40" s="1286"/>
      <c r="E40" s="1286"/>
      <c r="F40" s="1286"/>
      <c r="G40" s="1286"/>
      <c r="H40" s="1286"/>
      <c r="I40" s="1286"/>
    </row>
    <row r="41" spans="2:9" ht="39.75" customHeight="1">
      <c r="B41" s="883" t="s">
        <v>680</v>
      </c>
      <c r="C41" s="873" t="s">
        <v>373</v>
      </c>
      <c r="D41" s="873" t="s">
        <v>54</v>
      </c>
      <c r="E41" s="873" t="s">
        <v>358</v>
      </c>
      <c r="F41" s="873" t="s">
        <v>353</v>
      </c>
      <c r="G41" s="867" t="s">
        <v>607</v>
      </c>
      <c r="H41" s="873" t="s">
        <v>663</v>
      </c>
      <c r="I41" s="873" t="s">
        <v>47</v>
      </c>
    </row>
    <row r="42" spans="2:9" ht="19.5" customHeight="1">
      <c r="B42" s="21" t="s">
        <v>606</v>
      </c>
      <c r="C42" s="27" t="s">
        <v>20</v>
      </c>
      <c r="D42" s="27">
        <v>270</v>
      </c>
      <c r="E42" s="72">
        <v>1000</v>
      </c>
      <c r="F42" s="27">
        <v>1444</v>
      </c>
      <c r="G42" s="72" t="s">
        <v>20</v>
      </c>
      <c r="H42" s="72">
        <v>184</v>
      </c>
      <c r="I42" s="81">
        <v>2898</v>
      </c>
    </row>
    <row r="43" spans="2:9" ht="19.5" customHeight="1">
      <c r="B43" s="21" t="s">
        <v>605</v>
      </c>
      <c r="C43" s="27" t="s">
        <v>20</v>
      </c>
      <c r="D43" s="72" t="s">
        <v>20</v>
      </c>
      <c r="E43" s="72">
        <v>821</v>
      </c>
      <c r="F43" s="72">
        <v>1500</v>
      </c>
      <c r="G43" s="72" t="s">
        <v>20</v>
      </c>
      <c r="H43" s="72">
        <v>6349</v>
      </c>
      <c r="I43" s="81">
        <v>8670</v>
      </c>
    </row>
    <row r="44" spans="2:9" ht="19.5" customHeight="1">
      <c r="B44" s="21" t="s">
        <v>236</v>
      </c>
      <c r="C44" s="27" t="s">
        <v>20</v>
      </c>
      <c r="D44" s="72" t="s">
        <v>20</v>
      </c>
      <c r="E44" s="72">
        <v>1150</v>
      </c>
      <c r="F44" s="72">
        <v>1447</v>
      </c>
      <c r="G44" s="72" t="s">
        <v>20</v>
      </c>
      <c r="H44" s="72">
        <v>6247</v>
      </c>
      <c r="I44" s="81">
        <v>8844</v>
      </c>
    </row>
    <row r="45" spans="2:9" ht="19.5" customHeight="1">
      <c r="B45" s="935" t="s">
        <v>237</v>
      </c>
      <c r="C45" s="934" t="s">
        <v>20</v>
      </c>
      <c r="D45" s="933" t="s">
        <v>20</v>
      </c>
      <c r="E45" s="933">
        <v>1007</v>
      </c>
      <c r="F45" s="933">
        <v>1418</v>
      </c>
      <c r="G45" s="933" t="s">
        <v>20</v>
      </c>
      <c r="H45" s="933">
        <v>7096</v>
      </c>
      <c r="I45" s="932">
        <v>9521</v>
      </c>
    </row>
    <row r="46" spans="2:9" ht="19.5" customHeight="1">
      <c r="B46" s="959" t="s">
        <v>238</v>
      </c>
      <c r="C46" s="952"/>
      <c r="D46" s="952"/>
      <c r="E46" s="951"/>
      <c r="F46" s="952"/>
      <c r="G46" s="951"/>
      <c r="H46" s="951"/>
      <c r="I46" s="913"/>
    </row>
    <row r="47" spans="2:9" ht="19.5" customHeight="1">
      <c r="B47" s="21" t="s">
        <v>296</v>
      </c>
      <c r="C47" s="27" t="s">
        <v>20</v>
      </c>
      <c r="D47" s="27" t="s">
        <v>20</v>
      </c>
      <c r="E47" s="72">
        <v>1411</v>
      </c>
      <c r="F47" s="27">
        <v>5916</v>
      </c>
      <c r="G47" s="72" t="s">
        <v>20</v>
      </c>
      <c r="H47" s="72">
        <v>4347</v>
      </c>
      <c r="I47" s="81">
        <v>11674</v>
      </c>
    </row>
    <row r="48" spans="2:9" ht="19.5" customHeight="1">
      <c r="B48" s="52" t="s">
        <v>101</v>
      </c>
      <c r="C48" s="95" t="s">
        <v>20</v>
      </c>
      <c r="D48" s="95" t="s">
        <v>20</v>
      </c>
      <c r="E48" s="76" t="s">
        <v>20</v>
      </c>
      <c r="F48" s="95" t="s">
        <v>20</v>
      </c>
      <c r="G48" s="76" t="s">
        <v>20</v>
      </c>
      <c r="H48" s="76">
        <v>895</v>
      </c>
      <c r="I48" s="833">
        <v>895</v>
      </c>
    </row>
    <row r="49" spans="2:9" ht="19.5" customHeight="1">
      <c r="B49" s="958" t="s">
        <v>679</v>
      </c>
      <c r="C49" s="957" t="s">
        <v>20</v>
      </c>
      <c r="D49" s="957" t="s">
        <v>20</v>
      </c>
      <c r="E49" s="956">
        <v>1411</v>
      </c>
      <c r="F49" s="957">
        <v>5916</v>
      </c>
      <c r="G49" s="956" t="s">
        <v>20</v>
      </c>
      <c r="H49" s="956">
        <v>5242</v>
      </c>
      <c r="I49" s="492">
        <v>12569</v>
      </c>
    </row>
    <row r="50" spans="2:9" ht="19.5" customHeight="1">
      <c r="B50" s="52" t="s">
        <v>678</v>
      </c>
      <c r="C50" s="95" t="s">
        <v>20</v>
      </c>
      <c r="D50" s="95" t="s">
        <v>20</v>
      </c>
      <c r="E50" s="76">
        <v>-310</v>
      </c>
      <c r="F50" s="95">
        <v>-4764</v>
      </c>
      <c r="G50" s="76" t="s">
        <v>20</v>
      </c>
      <c r="H50" s="76">
        <v>-635</v>
      </c>
      <c r="I50" s="833">
        <v>-5709</v>
      </c>
    </row>
    <row r="51" spans="2:9" ht="19.5" customHeight="1">
      <c r="B51" s="759" t="s">
        <v>677</v>
      </c>
      <c r="C51" s="757" t="s">
        <v>20</v>
      </c>
      <c r="D51" s="757" t="s">
        <v>20</v>
      </c>
      <c r="E51" s="756">
        <v>1101</v>
      </c>
      <c r="F51" s="757">
        <v>1152</v>
      </c>
      <c r="G51" s="756" t="s">
        <v>20</v>
      </c>
      <c r="H51" s="756">
        <v>4607</v>
      </c>
      <c r="I51" s="832">
        <v>6860</v>
      </c>
    </row>
    <row r="52" ht="19.5" customHeight="1">
      <c r="F52" s="132"/>
    </row>
  </sheetData>
  <sheetProtection/>
  <mergeCells count="7">
    <mergeCell ref="B2:H2"/>
    <mergeCell ref="C7:I7"/>
    <mergeCell ref="C40:I40"/>
    <mergeCell ref="B3:I3"/>
    <mergeCell ref="B5:I5"/>
    <mergeCell ref="B6:I6"/>
    <mergeCell ref="B4:I4"/>
  </mergeCells>
  <printOptions/>
  <pageMargins left="0.75" right="0.75" top="1" bottom="1" header="0.5" footer="0.5"/>
  <pageSetup orientation="portrait" paperSize="9" scale="71"/>
  <drawing r:id="rId1"/>
</worksheet>
</file>

<file path=xl/worksheets/sheet47.xml><?xml version="1.0" encoding="utf-8"?>
<worksheet xmlns="http://schemas.openxmlformats.org/spreadsheetml/2006/main" xmlns:r="http://schemas.openxmlformats.org/officeDocument/2006/relationships">
  <sheetPr>
    <tabColor rgb="FF542C73"/>
  </sheetPr>
  <dimension ref="B2:M76"/>
  <sheetViews>
    <sheetView showGridLines="0" zoomScale="120" zoomScaleNormal="120" zoomScalePageLayoutView="125" workbookViewId="0" topLeftCell="A1">
      <selection activeCell="B2" sqref="B2:E2"/>
    </sheetView>
  </sheetViews>
  <sheetFormatPr defaultColWidth="10.875" defaultRowHeight="19.5" customHeight="1"/>
  <cols>
    <col min="1" max="1" width="5.50390625" style="561" customWidth="1"/>
    <col min="2" max="2" width="45.125" style="561" customWidth="1"/>
    <col min="3" max="16384" width="10.875" style="561" customWidth="1"/>
  </cols>
  <sheetData>
    <row r="2" spans="2:13" ht="36.75" customHeight="1">
      <c r="B2" s="1289" t="str">
        <f>UPPER("Standardized measure of discounted future net cash flows (excluding transportation)")</f>
        <v>STANDARDIZED MEASURE OF DISCOUNTED FUTURE NET CASH FLOWS (EXCLUDING TRANSPORTATION)</v>
      </c>
      <c r="C2" s="1289"/>
      <c r="D2" s="1289"/>
      <c r="E2" s="1289"/>
      <c r="F2" s="987"/>
      <c r="G2" s="987"/>
      <c r="H2" s="986"/>
      <c r="I2" s="986"/>
      <c r="J2" s="986"/>
      <c r="K2" s="986"/>
      <c r="L2" s="986"/>
      <c r="M2" s="986"/>
    </row>
    <row r="4" spans="2:13" ht="19.5" customHeight="1">
      <c r="B4" s="1290" t="s">
        <v>702</v>
      </c>
      <c r="C4" s="1290"/>
      <c r="D4" s="1290"/>
      <c r="E4" s="1290"/>
      <c r="F4" s="1290"/>
      <c r="G4" s="1290"/>
      <c r="H4" s="1290"/>
      <c r="I4" s="1290"/>
      <c r="J4" s="1290"/>
      <c r="K4" s="1290"/>
      <c r="L4" s="1290"/>
      <c r="M4" s="1290"/>
    </row>
    <row r="5" spans="2:13" ht="19.5" customHeight="1">
      <c r="B5" s="1278" t="s">
        <v>701</v>
      </c>
      <c r="C5" s="1278"/>
      <c r="D5" s="1278"/>
      <c r="E5" s="1278"/>
      <c r="F5" s="1278"/>
      <c r="G5" s="1278"/>
      <c r="H5" s="1278"/>
      <c r="I5" s="1278"/>
      <c r="J5" s="1278"/>
      <c r="K5" s="1278"/>
      <c r="L5" s="1278"/>
      <c r="M5" s="1278"/>
    </row>
    <row r="6" spans="2:13" ht="19.5" customHeight="1">
      <c r="B6" s="1278" t="s">
        <v>700</v>
      </c>
      <c r="C6" s="1278"/>
      <c r="D6" s="1278"/>
      <c r="E6" s="1278"/>
      <c r="F6" s="1278"/>
      <c r="G6" s="1278"/>
      <c r="H6" s="1278"/>
      <c r="I6" s="1278"/>
      <c r="J6" s="1278"/>
      <c r="K6" s="1278"/>
      <c r="L6" s="1278"/>
      <c r="M6" s="1278"/>
    </row>
    <row r="7" spans="2:13" ht="19.5" customHeight="1">
      <c r="B7" s="1278" t="s">
        <v>699</v>
      </c>
      <c r="C7" s="1278"/>
      <c r="D7" s="1278"/>
      <c r="E7" s="1278"/>
      <c r="F7" s="1278"/>
      <c r="G7" s="1278"/>
      <c r="H7" s="1278"/>
      <c r="I7" s="1278"/>
      <c r="J7" s="1278"/>
      <c r="K7" s="1278"/>
      <c r="L7" s="1278"/>
      <c r="M7" s="1278"/>
    </row>
    <row r="8" spans="2:13" ht="19.5" customHeight="1">
      <c r="B8" s="1278" t="s">
        <v>698</v>
      </c>
      <c r="C8" s="1278"/>
      <c r="D8" s="1278"/>
      <c r="E8" s="1278"/>
      <c r="F8" s="1278"/>
      <c r="G8" s="1278"/>
      <c r="H8" s="1278"/>
      <c r="I8" s="1278"/>
      <c r="J8" s="1278"/>
      <c r="K8" s="1278"/>
      <c r="L8" s="1278"/>
      <c r="M8" s="1278"/>
    </row>
    <row r="9" spans="2:13" ht="19.5" customHeight="1">
      <c r="B9" s="1278" t="s">
        <v>697</v>
      </c>
      <c r="C9" s="1278"/>
      <c r="D9" s="1278"/>
      <c r="E9" s="1278"/>
      <c r="F9" s="1278"/>
      <c r="G9" s="1278"/>
      <c r="H9" s="1278"/>
      <c r="I9" s="1278"/>
      <c r="J9" s="1278"/>
      <c r="K9" s="1278"/>
      <c r="L9" s="1278"/>
      <c r="M9" s="1278"/>
    </row>
    <row r="10" spans="2:13" ht="18.75" customHeight="1">
      <c r="B10" s="1290" t="s">
        <v>696</v>
      </c>
      <c r="C10" s="1290"/>
      <c r="D10" s="1290"/>
      <c r="E10" s="1290"/>
      <c r="F10" s="1290"/>
      <c r="G10" s="1290"/>
      <c r="H10" s="1290"/>
      <c r="I10" s="1290"/>
      <c r="J10" s="1290"/>
      <c r="K10" s="1290"/>
      <c r="L10" s="1290"/>
      <c r="M10" s="1290"/>
    </row>
    <row r="11" spans="2:13" ht="42" customHeight="1">
      <c r="B11" s="1291" t="s">
        <v>695</v>
      </c>
      <c r="C11" s="1291"/>
      <c r="D11" s="1291"/>
      <c r="E11" s="1291"/>
      <c r="F11" s="1291"/>
      <c r="G11" s="1291"/>
      <c r="H11" s="1291"/>
      <c r="I11" s="1291"/>
      <c r="J11" s="1291"/>
      <c r="K11" s="1291"/>
      <c r="L11" s="1291"/>
      <c r="M11" s="1291"/>
    </row>
    <row r="12" ht="19.5" customHeight="1">
      <c r="B12" s="704"/>
    </row>
    <row r="13" spans="2:9" ht="19.5" customHeight="1">
      <c r="B13" s="869" t="s">
        <v>19</v>
      </c>
      <c r="C13" s="1277" t="s">
        <v>601</v>
      </c>
      <c r="D13" s="1277"/>
      <c r="E13" s="1277"/>
      <c r="F13" s="1277"/>
      <c r="G13" s="1277"/>
      <c r="H13" s="1277"/>
      <c r="I13" s="1277"/>
    </row>
    <row r="14" spans="2:9" s="378" customFormat="1" ht="30" customHeight="1">
      <c r="B14" s="873"/>
      <c r="C14" s="873" t="s">
        <v>373</v>
      </c>
      <c r="D14" s="873" t="s">
        <v>54</v>
      </c>
      <c r="E14" s="873" t="s">
        <v>358</v>
      </c>
      <c r="F14" s="873" t="s">
        <v>353</v>
      </c>
      <c r="G14" s="867" t="s">
        <v>607</v>
      </c>
      <c r="H14" s="873" t="s">
        <v>663</v>
      </c>
      <c r="I14" s="873" t="s">
        <v>47</v>
      </c>
    </row>
    <row r="15" spans="2:9" ht="19.5" customHeight="1">
      <c r="B15" s="605" t="s">
        <v>606</v>
      </c>
      <c r="C15" s="985"/>
      <c r="D15" s="606"/>
      <c r="E15" s="606"/>
      <c r="F15" s="606"/>
      <c r="G15" s="606"/>
      <c r="H15" s="606"/>
      <c r="I15" s="901"/>
    </row>
    <row r="16" spans="2:9" ht="19.5" customHeight="1">
      <c r="B16" s="21" t="s">
        <v>691</v>
      </c>
      <c r="C16" s="27">
        <v>87364</v>
      </c>
      <c r="D16" s="72">
        <v>189098</v>
      </c>
      <c r="E16" s="72">
        <v>56399</v>
      </c>
      <c r="F16" s="72">
        <v>19667</v>
      </c>
      <c r="G16" s="72">
        <v>52938</v>
      </c>
      <c r="H16" s="72">
        <v>1728</v>
      </c>
      <c r="I16" s="81">
        <v>407194</v>
      </c>
    </row>
    <row r="17" spans="2:9" ht="19.5" customHeight="1">
      <c r="B17" s="21" t="s">
        <v>690</v>
      </c>
      <c r="C17" s="27">
        <v>-21485</v>
      </c>
      <c r="D17" s="72">
        <v>-39233</v>
      </c>
      <c r="E17" s="72">
        <v>-25921</v>
      </c>
      <c r="F17" s="72">
        <v>-5471</v>
      </c>
      <c r="G17" s="72">
        <v>-7752</v>
      </c>
      <c r="H17" s="72">
        <v>-866</v>
      </c>
      <c r="I17" s="81">
        <v>-100728</v>
      </c>
    </row>
    <row r="18" spans="2:9" ht="19.5" customHeight="1">
      <c r="B18" s="21" t="s">
        <v>689</v>
      </c>
      <c r="C18" s="27">
        <v>-24946</v>
      </c>
      <c r="D18" s="72">
        <v>-34054</v>
      </c>
      <c r="E18" s="72">
        <v>-11068</v>
      </c>
      <c r="F18" s="72">
        <v>-5041</v>
      </c>
      <c r="G18" s="72">
        <v>-10656</v>
      </c>
      <c r="H18" s="72">
        <v>-436</v>
      </c>
      <c r="I18" s="81">
        <v>-86201</v>
      </c>
    </row>
    <row r="19" spans="2:9" ht="19.5" customHeight="1">
      <c r="B19" s="52" t="s">
        <v>688</v>
      </c>
      <c r="C19" s="95">
        <v>-27377</v>
      </c>
      <c r="D19" s="76">
        <v>-68394</v>
      </c>
      <c r="E19" s="76">
        <v>-4281</v>
      </c>
      <c r="F19" s="76">
        <v>-3381</v>
      </c>
      <c r="G19" s="76">
        <v>-9538</v>
      </c>
      <c r="H19" s="76">
        <v>-153</v>
      </c>
      <c r="I19" s="833">
        <v>-113124</v>
      </c>
    </row>
    <row r="20" spans="2:9" ht="19.5" customHeight="1">
      <c r="B20" s="596" t="s">
        <v>687</v>
      </c>
      <c r="C20" s="513">
        <v>13556</v>
      </c>
      <c r="D20" s="603">
        <v>47417</v>
      </c>
      <c r="E20" s="603">
        <v>15129</v>
      </c>
      <c r="F20" s="603">
        <v>5774</v>
      </c>
      <c r="G20" s="603">
        <v>24992</v>
      </c>
      <c r="H20" s="603">
        <v>273</v>
      </c>
      <c r="I20" s="492">
        <v>107141</v>
      </c>
    </row>
    <row r="21" spans="2:9" ht="19.5" customHeight="1">
      <c r="B21" s="52" t="s">
        <v>686</v>
      </c>
      <c r="C21" s="95">
        <v>-6896</v>
      </c>
      <c r="D21" s="76">
        <v>-22255</v>
      </c>
      <c r="E21" s="76">
        <v>-11535</v>
      </c>
      <c r="F21" s="76">
        <v>-2804</v>
      </c>
      <c r="G21" s="76">
        <v>-15586</v>
      </c>
      <c r="H21" s="76">
        <v>-110</v>
      </c>
      <c r="I21" s="833">
        <v>-59186</v>
      </c>
    </row>
    <row r="22" spans="2:9" ht="19.5" customHeight="1">
      <c r="B22" s="759" t="s">
        <v>685</v>
      </c>
      <c r="C22" s="757">
        <v>6660</v>
      </c>
      <c r="D22" s="756">
        <v>25162</v>
      </c>
      <c r="E22" s="756">
        <v>3594</v>
      </c>
      <c r="F22" s="756">
        <v>2970</v>
      </c>
      <c r="G22" s="756">
        <v>9406</v>
      </c>
      <c r="H22" s="756">
        <v>163</v>
      </c>
      <c r="I22" s="832">
        <v>47955</v>
      </c>
    </row>
    <row r="23" spans="2:9" ht="19.5" customHeight="1">
      <c r="B23" s="605" t="s">
        <v>694</v>
      </c>
      <c r="C23" s="985"/>
      <c r="D23" s="606"/>
      <c r="E23" s="606"/>
      <c r="F23" s="606"/>
      <c r="G23" s="606"/>
      <c r="H23" s="606"/>
      <c r="I23" s="901"/>
    </row>
    <row r="24" spans="2:9" ht="19.5" customHeight="1">
      <c r="B24" s="21" t="s">
        <v>691</v>
      </c>
      <c r="C24" s="27">
        <v>120398</v>
      </c>
      <c r="D24" s="72">
        <v>234532</v>
      </c>
      <c r="E24" s="72">
        <v>75078</v>
      </c>
      <c r="F24" s="72">
        <v>20035</v>
      </c>
      <c r="G24" s="72">
        <v>93292</v>
      </c>
      <c r="H24" s="72">
        <v>1810</v>
      </c>
      <c r="I24" s="81">
        <v>545145</v>
      </c>
    </row>
    <row r="25" spans="2:9" ht="19.5" customHeight="1">
      <c r="B25" s="21" t="s">
        <v>690</v>
      </c>
      <c r="C25" s="27">
        <v>-26326</v>
      </c>
      <c r="D25" s="72">
        <v>-44478</v>
      </c>
      <c r="E25" s="72">
        <v>-31828</v>
      </c>
      <c r="F25" s="72">
        <v>-5552</v>
      </c>
      <c r="G25" s="72">
        <v>-16942</v>
      </c>
      <c r="H25" s="72">
        <v>-779</v>
      </c>
      <c r="I25" s="81">
        <v>-125905</v>
      </c>
    </row>
    <row r="26" spans="2:9" ht="19.5" customHeight="1">
      <c r="B26" s="21" t="s">
        <v>689</v>
      </c>
      <c r="C26" s="27">
        <v>-30312</v>
      </c>
      <c r="D26" s="72">
        <v>-31917</v>
      </c>
      <c r="E26" s="72">
        <v>-16182</v>
      </c>
      <c r="F26" s="72">
        <v>-4358</v>
      </c>
      <c r="G26" s="72">
        <v>-15130</v>
      </c>
      <c r="H26" s="72">
        <v>-344</v>
      </c>
      <c r="I26" s="81">
        <v>-98243</v>
      </c>
    </row>
    <row r="27" spans="2:9" ht="19.5" customHeight="1">
      <c r="B27" s="52" t="s">
        <v>688</v>
      </c>
      <c r="C27" s="95">
        <v>-39341</v>
      </c>
      <c r="D27" s="76">
        <v>-99561</v>
      </c>
      <c r="E27" s="76">
        <v>-6110</v>
      </c>
      <c r="F27" s="76">
        <v>-3915</v>
      </c>
      <c r="G27" s="76">
        <v>-17905</v>
      </c>
      <c r="H27" s="76">
        <v>-261</v>
      </c>
      <c r="I27" s="833">
        <v>-167093</v>
      </c>
    </row>
    <row r="28" spans="2:9" ht="19.5" customHeight="1">
      <c r="B28" s="596" t="s">
        <v>687</v>
      </c>
      <c r="C28" s="513">
        <v>24419</v>
      </c>
      <c r="D28" s="603">
        <v>58576</v>
      </c>
      <c r="E28" s="603">
        <v>20958</v>
      </c>
      <c r="F28" s="603">
        <v>6210</v>
      </c>
      <c r="G28" s="603">
        <v>43315</v>
      </c>
      <c r="H28" s="603">
        <v>426</v>
      </c>
      <c r="I28" s="492">
        <v>153904</v>
      </c>
    </row>
    <row r="29" spans="2:9" ht="19.5" customHeight="1">
      <c r="B29" s="52" t="s">
        <v>686</v>
      </c>
      <c r="C29" s="95">
        <v>-13209</v>
      </c>
      <c r="D29" s="76">
        <v>-24928</v>
      </c>
      <c r="E29" s="76">
        <v>-17233</v>
      </c>
      <c r="F29" s="76">
        <v>-3064</v>
      </c>
      <c r="G29" s="76">
        <v>-28857</v>
      </c>
      <c r="H29" s="76">
        <v>-173</v>
      </c>
      <c r="I29" s="833">
        <v>-87464</v>
      </c>
    </row>
    <row r="30" spans="2:9" ht="19.5" customHeight="1">
      <c r="B30" s="759" t="s">
        <v>685</v>
      </c>
      <c r="C30" s="757">
        <v>11210</v>
      </c>
      <c r="D30" s="756">
        <v>33648</v>
      </c>
      <c r="E30" s="756">
        <v>3725</v>
      </c>
      <c r="F30" s="756">
        <v>3146</v>
      </c>
      <c r="G30" s="756">
        <v>14458</v>
      </c>
      <c r="H30" s="756">
        <v>253</v>
      </c>
      <c r="I30" s="832">
        <v>66440</v>
      </c>
    </row>
    <row r="31" spans="2:9" ht="19.5" customHeight="1">
      <c r="B31" s="605" t="s">
        <v>236</v>
      </c>
      <c r="C31" s="864"/>
      <c r="D31" s="114"/>
      <c r="E31" s="114"/>
      <c r="F31" s="114"/>
      <c r="G31" s="114"/>
      <c r="H31" s="114"/>
      <c r="I31" s="504"/>
    </row>
    <row r="32" spans="2:9" ht="19.5" customHeight="1">
      <c r="B32" s="21" t="s">
        <v>691</v>
      </c>
      <c r="C32" s="27">
        <v>120136</v>
      </c>
      <c r="D32" s="72">
        <v>228622</v>
      </c>
      <c r="E32" s="72">
        <v>74932</v>
      </c>
      <c r="F32" s="72">
        <v>21231</v>
      </c>
      <c r="G32" s="72">
        <v>88907</v>
      </c>
      <c r="H32" s="72">
        <v>2578</v>
      </c>
      <c r="I32" s="81">
        <v>536406</v>
      </c>
    </row>
    <row r="33" spans="2:9" ht="19.5" customHeight="1">
      <c r="B33" s="21" t="s">
        <v>690</v>
      </c>
      <c r="C33" s="27">
        <v>-26210</v>
      </c>
      <c r="D33" s="72">
        <v>-50380</v>
      </c>
      <c r="E33" s="72">
        <v>-33282</v>
      </c>
      <c r="F33" s="72">
        <v>-6719</v>
      </c>
      <c r="G33" s="72">
        <v>-17980</v>
      </c>
      <c r="H33" s="72">
        <v>-1633</v>
      </c>
      <c r="I33" s="81">
        <v>-136204</v>
      </c>
    </row>
    <row r="34" spans="2:9" ht="19.5" customHeight="1">
      <c r="B34" s="21" t="s">
        <v>689</v>
      </c>
      <c r="C34" s="27">
        <v>-31563</v>
      </c>
      <c r="D34" s="72">
        <v>-37242</v>
      </c>
      <c r="E34" s="72">
        <v>-16689</v>
      </c>
      <c r="F34" s="72">
        <v>-4906</v>
      </c>
      <c r="G34" s="72">
        <v>-13504</v>
      </c>
      <c r="H34" s="72">
        <v>-613</v>
      </c>
      <c r="I34" s="81">
        <v>-104517</v>
      </c>
    </row>
    <row r="35" spans="2:9" ht="19.5" customHeight="1">
      <c r="B35" s="52" t="s">
        <v>688</v>
      </c>
      <c r="C35" s="95">
        <v>-35305</v>
      </c>
      <c r="D35" s="76">
        <v>-87660</v>
      </c>
      <c r="E35" s="76">
        <v>-5743</v>
      </c>
      <c r="F35" s="76">
        <v>-3521</v>
      </c>
      <c r="G35" s="76">
        <v>-16054</v>
      </c>
      <c r="H35" s="76">
        <v>-237</v>
      </c>
      <c r="I35" s="833">
        <v>-148520</v>
      </c>
    </row>
    <row r="36" spans="2:9" ht="19.5" customHeight="1">
      <c r="B36" s="596" t="s">
        <v>687</v>
      </c>
      <c r="C36" s="513">
        <v>27058</v>
      </c>
      <c r="D36" s="603">
        <v>53340</v>
      </c>
      <c r="E36" s="603">
        <v>19218</v>
      </c>
      <c r="F36" s="603">
        <v>6085</v>
      </c>
      <c r="G36" s="603">
        <v>41369</v>
      </c>
      <c r="H36" s="603">
        <v>95</v>
      </c>
      <c r="I36" s="492">
        <v>147165</v>
      </c>
    </row>
    <row r="37" spans="2:9" ht="19.5" customHeight="1">
      <c r="B37" s="52" t="s">
        <v>686</v>
      </c>
      <c r="C37" s="95">
        <v>-13596</v>
      </c>
      <c r="D37" s="76">
        <v>-22851</v>
      </c>
      <c r="E37" s="76">
        <v>-14960</v>
      </c>
      <c r="F37" s="76">
        <v>-2870</v>
      </c>
      <c r="G37" s="76">
        <v>-25743</v>
      </c>
      <c r="H37" s="76">
        <v>7</v>
      </c>
      <c r="I37" s="833">
        <v>-80013</v>
      </c>
    </row>
    <row r="38" spans="2:9" ht="19.5" customHeight="1">
      <c r="B38" s="759" t="s">
        <v>685</v>
      </c>
      <c r="C38" s="757">
        <v>13462</v>
      </c>
      <c r="D38" s="756">
        <v>30489</v>
      </c>
      <c r="E38" s="756">
        <v>4258</v>
      </c>
      <c r="F38" s="756">
        <v>3215</v>
      </c>
      <c r="G38" s="756">
        <v>15626</v>
      </c>
      <c r="H38" s="756">
        <v>102</v>
      </c>
      <c r="I38" s="832">
        <v>67152</v>
      </c>
    </row>
    <row r="39" spans="2:9" ht="19.5" customHeight="1">
      <c r="B39" s="605" t="s">
        <v>237</v>
      </c>
      <c r="C39" s="985"/>
      <c r="D39" s="606"/>
      <c r="E39" s="606"/>
      <c r="F39" s="606"/>
      <c r="G39" s="606"/>
      <c r="H39" s="606"/>
      <c r="I39" s="901"/>
    </row>
    <row r="40" spans="2:9" ht="19.5" customHeight="1">
      <c r="B40" s="21" t="s">
        <v>691</v>
      </c>
      <c r="C40" s="27">
        <v>106968</v>
      </c>
      <c r="D40" s="72">
        <v>205741</v>
      </c>
      <c r="E40" s="72">
        <v>78813</v>
      </c>
      <c r="F40" s="72">
        <v>19413</v>
      </c>
      <c r="G40" s="72">
        <v>93404</v>
      </c>
      <c r="H40" s="72">
        <v>2332</v>
      </c>
      <c r="I40" s="81">
        <v>506671</v>
      </c>
    </row>
    <row r="41" spans="2:9" ht="19.5" customHeight="1">
      <c r="B41" s="21" t="s">
        <v>690</v>
      </c>
      <c r="C41" s="27">
        <v>-24973</v>
      </c>
      <c r="D41" s="72">
        <v>-50531</v>
      </c>
      <c r="E41" s="72">
        <v>-36172</v>
      </c>
      <c r="F41" s="72">
        <v>-6950</v>
      </c>
      <c r="G41" s="72">
        <v>-18548</v>
      </c>
      <c r="H41" s="72">
        <v>-1456</v>
      </c>
      <c r="I41" s="81">
        <v>-138630</v>
      </c>
    </row>
    <row r="42" spans="2:9" ht="19.5" customHeight="1">
      <c r="B42" s="21" t="s">
        <v>689</v>
      </c>
      <c r="C42" s="27">
        <v>-30534</v>
      </c>
      <c r="D42" s="72">
        <v>-34364</v>
      </c>
      <c r="E42" s="72">
        <v>-18844</v>
      </c>
      <c r="F42" s="72">
        <v>-4282</v>
      </c>
      <c r="G42" s="72">
        <v>-16570</v>
      </c>
      <c r="H42" s="72">
        <v>-526</v>
      </c>
      <c r="I42" s="81">
        <v>-105120</v>
      </c>
    </row>
    <row r="43" spans="2:9" ht="19.5" customHeight="1">
      <c r="B43" s="52" t="s">
        <v>688</v>
      </c>
      <c r="C43" s="95">
        <v>-27307</v>
      </c>
      <c r="D43" s="76">
        <v>-73232</v>
      </c>
      <c r="E43" s="76">
        <v>-5190</v>
      </c>
      <c r="F43" s="76">
        <v>-3030</v>
      </c>
      <c r="G43" s="76">
        <v>-14946</v>
      </c>
      <c r="H43" s="76">
        <v>-219</v>
      </c>
      <c r="I43" s="833">
        <v>-123924</v>
      </c>
    </row>
    <row r="44" spans="2:9" ht="19.5" customHeight="1">
      <c r="B44" s="596" t="s">
        <v>687</v>
      </c>
      <c r="C44" s="513">
        <v>24154</v>
      </c>
      <c r="D44" s="603">
        <v>47614</v>
      </c>
      <c r="E44" s="603">
        <v>18607</v>
      </c>
      <c r="F44" s="603">
        <v>5151</v>
      </c>
      <c r="G44" s="603">
        <v>43340</v>
      </c>
      <c r="H44" s="603">
        <v>131</v>
      </c>
      <c r="I44" s="492">
        <v>138997</v>
      </c>
    </row>
    <row r="45" spans="2:9" ht="19.5" customHeight="1">
      <c r="B45" s="52" t="s">
        <v>686</v>
      </c>
      <c r="C45" s="95">
        <v>-10813</v>
      </c>
      <c r="D45" s="76">
        <v>-19397</v>
      </c>
      <c r="E45" s="76">
        <v>-15304</v>
      </c>
      <c r="F45" s="76">
        <v>-2490</v>
      </c>
      <c r="G45" s="76">
        <v>-27670</v>
      </c>
      <c r="H45" s="76">
        <v>-49</v>
      </c>
      <c r="I45" s="833">
        <v>-75723</v>
      </c>
    </row>
    <row r="46" spans="2:9" ht="19.5" customHeight="1">
      <c r="B46" s="759" t="s">
        <v>685</v>
      </c>
      <c r="C46" s="757">
        <v>13341</v>
      </c>
      <c r="D46" s="756">
        <v>28217</v>
      </c>
      <c r="E46" s="756">
        <v>3303</v>
      </c>
      <c r="F46" s="756">
        <v>2661</v>
      </c>
      <c r="G46" s="756">
        <v>15670</v>
      </c>
      <c r="H46" s="756">
        <v>82</v>
      </c>
      <c r="I46" s="832">
        <v>63274</v>
      </c>
    </row>
    <row r="47" spans="2:9" ht="19.5" customHeight="1">
      <c r="B47" s="605" t="s">
        <v>238</v>
      </c>
      <c r="C47" s="864"/>
      <c r="D47" s="114"/>
      <c r="E47" s="114"/>
      <c r="F47" s="114"/>
      <c r="G47" s="114"/>
      <c r="H47" s="114"/>
      <c r="I47" s="504"/>
    </row>
    <row r="48" spans="2:9" ht="19.5" customHeight="1">
      <c r="B48" s="21" t="s">
        <v>691</v>
      </c>
      <c r="C48" s="27">
        <v>87950</v>
      </c>
      <c r="D48" s="72">
        <v>184975</v>
      </c>
      <c r="E48" s="72">
        <v>87965</v>
      </c>
      <c r="F48" s="72">
        <v>17214</v>
      </c>
      <c r="G48" s="72">
        <v>86184</v>
      </c>
      <c r="H48" s="72">
        <v>2294</v>
      </c>
      <c r="I48" s="81">
        <v>466582</v>
      </c>
    </row>
    <row r="49" spans="2:9" ht="19.5" customHeight="1">
      <c r="B49" s="21" t="s">
        <v>690</v>
      </c>
      <c r="C49" s="27">
        <v>-23722</v>
      </c>
      <c r="D49" s="72">
        <v>-49796</v>
      </c>
      <c r="E49" s="72">
        <v>-38776</v>
      </c>
      <c r="F49" s="72">
        <v>-6240</v>
      </c>
      <c r="G49" s="72">
        <v>-16700</v>
      </c>
      <c r="H49" s="72">
        <v>-1255</v>
      </c>
      <c r="I49" s="81">
        <v>-136489</v>
      </c>
    </row>
    <row r="50" spans="2:9" ht="19.5" customHeight="1">
      <c r="B50" s="21" t="s">
        <v>689</v>
      </c>
      <c r="C50" s="27">
        <v>-28529</v>
      </c>
      <c r="D50" s="72">
        <v>-35683</v>
      </c>
      <c r="E50" s="72">
        <v>-16728</v>
      </c>
      <c r="F50" s="72">
        <v>-3534</v>
      </c>
      <c r="G50" s="72">
        <v>-12177</v>
      </c>
      <c r="H50" s="72">
        <v>-780</v>
      </c>
      <c r="I50" s="81">
        <v>-97431</v>
      </c>
    </row>
    <row r="51" spans="2:9" ht="19.5" customHeight="1">
      <c r="B51" s="52" t="s">
        <v>688</v>
      </c>
      <c r="C51" s="95">
        <v>-15363</v>
      </c>
      <c r="D51" s="76">
        <v>-59063</v>
      </c>
      <c r="E51" s="76">
        <v>-5891</v>
      </c>
      <c r="F51" s="76">
        <v>-2881</v>
      </c>
      <c r="G51" s="76">
        <v>-13475</v>
      </c>
      <c r="H51" s="76">
        <v>-172</v>
      </c>
      <c r="I51" s="833">
        <v>-96845</v>
      </c>
    </row>
    <row r="52" spans="2:9" ht="19.5" customHeight="1">
      <c r="B52" s="596" t="s">
        <v>687</v>
      </c>
      <c r="C52" s="513">
        <v>20336</v>
      </c>
      <c r="D52" s="603">
        <v>40433</v>
      </c>
      <c r="E52" s="603">
        <v>26570</v>
      </c>
      <c r="F52" s="603">
        <v>4559</v>
      </c>
      <c r="G52" s="603">
        <v>43832</v>
      </c>
      <c r="H52" s="603">
        <v>87</v>
      </c>
      <c r="I52" s="492">
        <v>135817</v>
      </c>
    </row>
    <row r="53" spans="2:9" ht="19.5" customHeight="1">
      <c r="B53" s="52" t="s">
        <v>686</v>
      </c>
      <c r="C53" s="95">
        <v>-7928</v>
      </c>
      <c r="D53" s="76">
        <v>-16026</v>
      </c>
      <c r="E53" s="76">
        <v>-19489</v>
      </c>
      <c r="F53" s="76">
        <v>-2173</v>
      </c>
      <c r="G53" s="76">
        <v>-29422</v>
      </c>
      <c r="H53" s="76">
        <v>-5</v>
      </c>
      <c r="I53" s="833">
        <v>-75043</v>
      </c>
    </row>
    <row r="54" spans="2:9" ht="19.5" customHeight="1">
      <c r="B54" s="759" t="s">
        <v>685</v>
      </c>
      <c r="C54" s="757">
        <v>12408</v>
      </c>
      <c r="D54" s="756">
        <v>24407</v>
      </c>
      <c r="E54" s="756">
        <v>7081</v>
      </c>
      <c r="F54" s="756">
        <v>2386</v>
      </c>
      <c r="G54" s="756">
        <v>14410</v>
      </c>
      <c r="H54" s="756">
        <v>82</v>
      </c>
      <c r="I54" s="832">
        <v>60774</v>
      </c>
    </row>
    <row r="55" spans="2:9" ht="19.5" customHeight="1">
      <c r="B55" s="211"/>
      <c r="C55" s="984"/>
      <c r="D55" s="983"/>
      <c r="E55" s="983"/>
      <c r="F55" s="983"/>
      <c r="G55" s="983"/>
      <c r="H55" s="983"/>
      <c r="I55" s="17"/>
    </row>
    <row r="56" spans="2:9" ht="19.5" customHeight="1">
      <c r="B56" s="982" t="s">
        <v>693</v>
      </c>
      <c r="C56" s="836"/>
      <c r="D56" s="838"/>
      <c r="E56" s="838"/>
      <c r="F56" s="838"/>
      <c r="G56" s="838"/>
      <c r="H56" s="838"/>
      <c r="I56" s="835"/>
    </row>
    <row r="57" spans="2:9" ht="19.5" customHeight="1">
      <c r="B57" s="21" t="s">
        <v>625</v>
      </c>
      <c r="C57" s="27">
        <v>363</v>
      </c>
      <c r="D57" s="72">
        <v>458</v>
      </c>
      <c r="E57" s="72" t="s">
        <v>20</v>
      </c>
      <c r="F57" s="72" t="s">
        <v>20</v>
      </c>
      <c r="G57" s="72" t="s">
        <v>20</v>
      </c>
      <c r="H57" s="72" t="s">
        <v>20</v>
      </c>
      <c r="I57" s="81">
        <v>821</v>
      </c>
    </row>
    <row r="58" spans="2:9" ht="19.5" customHeight="1">
      <c r="B58" s="21" t="s">
        <v>624</v>
      </c>
      <c r="C58" s="27" t="s">
        <v>20</v>
      </c>
      <c r="D58" s="72">
        <v>782</v>
      </c>
      <c r="E58" s="72" t="s">
        <v>20</v>
      </c>
      <c r="F58" s="72" t="s">
        <v>20</v>
      </c>
      <c r="G58" s="72" t="s">
        <v>20</v>
      </c>
      <c r="H58" s="72" t="s">
        <v>20</v>
      </c>
      <c r="I58" s="81">
        <v>782</v>
      </c>
    </row>
    <row r="59" spans="2:9" ht="19.5" customHeight="1">
      <c r="B59" s="21" t="s">
        <v>623</v>
      </c>
      <c r="C59" s="27" t="s">
        <v>20</v>
      </c>
      <c r="D59" s="72">
        <v>646</v>
      </c>
      <c r="E59" s="72" t="s">
        <v>20</v>
      </c>
      <c r="F59" s="72" t="s">
        <v>20</v>
      </c>
      <c r="G59" s="72" t="s">
        <v>20</v>
      </c>
      <c r="H59" s="72" t="s">
        <v>20</v>
      </c>
      <c r="I59" s="81">
        <v>646</v>
      </c>
    </row>
    <row r="60" spans="2:9" ht="19.5" customHeight="1">
      <c r="B60" s="935" t="s">
        <v>622</v>
      </c>
      <c r="C60" s="934" t="s">
        <v>20</v>
      </c>
      <c r="D60" s="933">
        <v>808</v>
      </c>
      <c r="E60" s="933" t="s">
        <v>20</v>
      </c>
      <c r="F60" s="933" t="s">
        <v>20</v>
      </c>
      <c r="G60" s="933" t="s">
        <v>20</v>
      </c>
      <c r="H60" s="933" t="s">
        <v>20</v>
      </c>
      <c r="I60" s="932">
        <v>808</v>
      </c>
    </row>
    <row r="61" spans="2:9" ht="19.5" customHeight="1">
      <c r="B61" s="916" t="s">
        <v>621</v>
      </c>
      <c r="C61" s="970" t="s">
        <v>20</v>
      </c>
      <c r="D61" s="971">
        <v>1103</v>
      </c>
      <c r="E61" s="971" t="s">
        <v>20</v>
      </c>
      <c r="F61" s="971" t="s">
        <v>20</v>
      </c>
      <c r="G61" s="971" t="s">
        <v>20</v>
      </c>
      <c r="H61" s="971" t="s">
        <v>20</v>
      </c>
      <c r="I61" s="981">
        <v>1103</v>
      </c>
    </row>
    <row r="63" spans="2:9" ht="19.5" customHeight="1">
      <c r="B63" s="960" t="s">
        <v>19</v>
      </c>
      <c r="C63" s="1286" t="s">
        <v>600</v>
      </c>
      <c r="D63" s="1286"/>
      <c r="E63" s="1286"/>
      <c r="F63" s="1286"/>
      <c r="G63" s="1286"/>
      <c r="H63" s="1286"/>
      <c r="I63" s="1286"/>
    </row>
    <row r="64" spans="2:9" s="378" customFormat="1" ht="42" customHeight="1">
      <c r="B64" s="980" t="s">
        <v>692</v>
      </c>
      <c r="C64" s="873" t="s">
        <v>373</v>
      </c>
      <c r="D64" s="873" t="s">
        <v>54</v>
      </c>
      <c r="E64" s="873" t="s">
        <v>358</v>
      </c>
      <c r="F64" s="873" t="s">
        <v>353</v>
      </c>
      <c r="G64" s="867" t="s">
        <v>607</v>
      </c>
      <c r="H64" s="873" t="s">
        <v>663</v>
      </c>
      <c r="I64" s="873" t="s">
        <v>47</v>
      </c>
    </row>
    <row r="65" spans="2:9" ht="19.5" customHeight="1">
      <c r="B65" s="21" t="s">
        <v>625</v>
      </c>
      <c r="C65" s="973" t="s">
        <v>20</v>
      </c>
      <c r="D65" s="760">
        <v>626</v>
      </c>
      <c r="E65" s="72">
        <v>2872</v>
      </c>
      <c r="F65" s="72">
        <v>8791</v>
      </c>
      <c r="G65" s="72" t="s">
        <v>20</v>
      </c>
      <c r="H65" s="72" t="s">
        <v>20</v>
      </c>
      <c r="I65" s="81">
        <v>12289</v>
      </c>
    </row>
    <row r="66" spans="2:9" ht="19.5" customHeight="1">
      <c r="B66" s="21" t="s">
        <v>624</v>
      </c>
      <c r="C66" s="27" t="s">
        <v>20</v>
      </c>
      <c r="D66" s="72">
        <v>70</v>
      </c>
      <c r="E66" s="72">
        <v>2595</v>
      </c>
      <c r="F66" s="72">
        <v>12148</v>
      </c>
      <c r="G66" s="72" t="s">
        <v>20</v>
      </c>
      <c r="H66" s="72">
        <v>924</v>
      </c>
      <c r="I66" s="81">
        <v>15737</v>
      </c>
    </row>
    <row r="67" spans="2:9" ht="19.5" customHeight="1">
      <c r="B67" s="21" t="s">
        <v>623</v>
      </c>
      <c r="C67" s="27" t="s">
        <v>20</v>
      </c>
      <c r="D67" s="72">
        <v>676</v>
      </c>
      <c r="E67" s="72">
        <v>1930</v>
      </c>
      <c r="F67" s="72">
        <v>12491</v>
      </c>
      <c r="G67" s="72" t="s">
        <v>20</v>
      </c>
      <c r="H67" s="72">
        <v>794</v>
      </c>
      <c r="I67" s="81">
        <v>15891</v>
      </c>
    </row>
    <row r="68" spans="2:9" ht="21.75" customHeight="1">
      <c r="B68" s="979" t="s">
        <v>622</v>
      </c>
      <c r="C68" s="978" t="s">
        <v>20</v>
      </c>
      <c r="D68" s="977">
        <v>215</v>
      </c>
      <c r="E68" s="976">
        <v>1304</v>
      </c>
      <c r="F68" s="976">
        <v>12834</v>
      </c>
      <c r="G68" s="976" t="s">
        <v>20</v>
      </c>
      <c r="H68" s="975">
        <v>1066</v>
      </c>
      <c r="I68" s="974">
        <v>15419</v>
      </c>
    </row>
    <row r="69" spans="2:9" ht="19.5" customHeight="1">
      <c r="B69" s="917" t="s">
        <v>621</v>
      </c>
      <c r="C69" s="836"/>
      <c r="D69" s="837"/>
      <c r="E69" s="835"/>
      <c r="F69" s="835"/>
      <c r="G69" s="835"/>
      <c r="H69" s="835"/>
      <c r="I69" s="835"/>
    </row>
    <row r="70" spans="2:9" ht="19.5" customHeight="1">
      <c r="B70" s="21" t="s">
        <v>691</v>
      </c>
      <c r="C70" s="27" t="s">
        <v>20</v>
      </c>
      <c r="D70" s="760">
        <v>1698</v>
      </c>
      <c r="E70" s="760">
        <v>16209</v>
      </c>
      <c r="F70" s="760">
        <v>68109</v>
      </c>
      <c r="G70" s="760" t="s">
        <v>20</v>
      </c>
      <c r="H70" s="973">
        <v>45472</v>
      </c>
      <c r="I70" s="81">
        <v>131488</v>
      </c>
    </row>
    <row r="71" spans="2:9" ht="19.5" customHeight="1">
      <c r="B71" s="21" t="s">
        <v>690</v>
      </c>
      <c r="C71" s="27" t="s">
        <v>20</v>
      </c>
      <c r="D71" s="72" t="s">
        <v>681</v>
      </c>
      <c r="E71" s="72">
        <v>-9393</v>
      </c>
      <c r="F71" s="72">
        <v>-36848</v>
      </c>
      <c r="G71" s="72" t="s">
        <v>20</v>
      </c>
      <c r="H71" s="27">
        <v>-13536</v>
      </c>
      <c r="I71" s="81">
        <v>-59777</v>
      </c>
    </row>
    <row r="72" spans="2:9" ht="20.25" customHeight="1">
      <c r="B72" s="21" t="s">
        <v>689</v>
      </c>
      <c r="C72" s="27" t="s">
        <v>20</v>
      </c>
      <c r="D72" s="72">
        <v>-132</v>
      </c>
      <c r="E72" s="72">
        <v>-1683</v>
      </c>
      <c r="F72" s="72">
        <v>-3814</v>
      </c>
      <c r="G72" s="72" t="s">
        <v>20</v>
      </c>
      <c r="H72" s="27">
        <v>-3190</v>
      </c>
      <c r="I72" s="833">
        <v>-8819</v>
      </c>
    </row>
    <row r="73" spans="2:9" ht="19.5" customHeight="1">
      <c r="B73" s="22" t="s">
        <v>688</v>
      </c>
      <c r="C73" s="27" t="s">
        <v>20</v>
      </c>
      <c r="D73" s="72">
        <v>-630</v>
      </c>
      <c r="E73" s="72">
        <v>-1327</v>
      </c>
      <c r="F73" s="72">
        <v>-5525</v>
      </c>
      <c r="G73" s="72" t="s">
        <v>20</v>
      </c>
      <c r="H73" s="972">
        <v>-3886</v>
      </c>
      <c r="I73" s="833">
        <v>-11368</v>
      </c>
    </row>
    <row r="74" spans="2:9" ht="19.5" customHeight="1">
      <c r="B74" s="91" t="s">
        <v>687</v>
      </c>
      <c r="C74" s="515" t="s">
        <v>20</v>
      </c>
      <c r="D74" s="622">
        <v>936</v>
      </c>
      <c r="E74" s="622">
        <v>3806</v>
      </c>
      <c r="F74" s="622">
        <v>21922</v>
      </c>
      <c r="G74" s="622" t="s">
        <v>20</v>
      </c>
      <c r="H74" s="515">
        <v>24860</v>
      </c>
      <c r="I74" s="844">
        <v>51524</v>
      </c>
    </row>
    <row r="75" spans="2:9" ht="19.5" customHeight="1">
      <c r="B75" s="21" t="s">
        <v>686</v>
      </c>
      <c r="C75" s="27" t="s">
        <v>20</v>
      </c>
      <c r="D75" s="72">
        <v>-575</v>
      </c>
      <c r="E75" s="72">
        <v>-2078</v>
      </c>
      <c r="F75" s="72">
        <v>-10331</v>
      </c>
      <c r="G75" s="72" t="s">
        <v>20</v>
      </c>
      <c r="H75" s="27">
        <v>-19447</v>
      </c>
      <c r="I75" s="24">
        <v>-32431</v>
      </c>
    </row>
    <row r="76" spans="2:9" ht="19.5" customHeight="1">
      <c r="B76" s="916" t="s">
        <v>685</v>
      </c>
      <c r="C76" s="970" t="s">
        <v>20</v>
      </c>
      <c r="D76" s="971">
        <v>361</v>
      </c>
      <c r="E76" s="971">
        <v>1728</v>
      </c>
      <c r="F76" s="971">
        <v>11591</v>
      </c>
      <c r="G76" s="971" t="s">
        <v>20</v>
      </c>
      <c r="H76" s="970">
        <v>5413</v>
      </c>
      <c r="I76" s="969">
        <v>19093</v>
      </c>
    </row>
  </sheetData>
  <sheetProtection/>
  <mergeCells count="11">
    <mergeCell ref="B7:M7"/>
    <mergeCell ref="C13:I13"/>
    <mergeCell ref="C63:I63"/>
    <mergeCell ref="B2:E2"/>
    <mergeCell ref="B9:M9"/>
    <mergeCell ref="B10:M10"/>
    <mergeCell ref="B11:M11"/>
    <mergeCell ref="B8:M8"/>
    <mergeCell ref="B4:M4"/>
    <mergeCell ref="B5:M5"/>
    <mergeCell ref="B6:M6"/>
  </mergeCells>
  <printOptions/>
  <pageMargins left="0.7480314960629921" right="0.7480314960629921" top="0.984251968503937" bottom="0.984251968503937" header="0.5118110236220472" footer="0.5118110236220472"/>
  <pageSetup orientation="portrait" paperSize="9" scale="47"/>
  <rowBreaks count="1" manualBreakCount="1">
    <brk id="61" max="255" man="1"/>
  </rowBreaks>
  <drawing r:id="rId1"/>
</worksheet>
</file>

<file path=xl/worksheets/sheet48.xml><?xml version="1.0" encoding="utf-8"?>
<worksheet xmlns="http://schemas.openxmlformats.org/spreadsheetml/2006/main" xmlns:r="http://schemas.openxmlformats.org/officeDocument/2006/relationships">
  <sheetPr>
    <tabColor rgb="FF542C73"/>
  </sheetPr>
  <dimension ref="B2:J32"/>
  <sheetViews>
    <sheetView showGridLines="0" zoomScale="120" zoomScaleNormal="120" zoomScalePageLayoutView="125" workbookViewId="0" topLeftCell="A1">
      <selection activeCell="A3" sqref="A3"/>
    </sheetView>
  </sheetViews>
  <sheetFormatPr defaultColWidth="10.875" defaultRowHeight="19.5" customHeight="1"/>
  <cols>
    <col min="1" max="1" width="5.50390625" style="561" customWidth="1"/>
    <col min="2" max="2" width="59.125" style="561" customWidth="1"/>
    <col min="3" max="3" width="10.875" style="561" customWidth="1"/>
    <col min="4" max="16384" width="10.875" style="561" customWidth="1"/>
  </cols>
  <sheetData>
    <row r="2" spans="2:10" ht="19.5" customHeight="1">
      <c r="B2" s="1247" t="str">
        <f>UPPER("Changes in the standardized measure of discounted 
future net cash flows")</f>
        <v>CHANGES IN THE STANDARDIZED MEASURE OF DISCOUNTED 
FUTURE NET CASH FLOWS</v>
      </c>
      <c r="C2" s="1247"/>
      <c r="D2" s="1247"/>
      <c r="E2" s="1247"/>
      <c r="F2" s="1247"/>
      <c r="G2" s="1247"/>
      <c r="H2" s="1247"/>
      <c r="I2" s="1247"/>
      <c r="J2" s="1247"/>
    </row>
    <row r="4" spans="2:7" ht="19.5" customHeight="1">
      <c r="B4" s="991" t="s">
        <v>601</v>
      </c>
      <c r="C4" s="770">
        <v>2014</v>
      </c>
      <c r="D4" s="770">
        <v>2013</v>
      </c>
      <c r="E4" s="770">
        <v>2012</v>
      </c>
      <c r="F4" s="995">
        <v>2011</v>
      </c>
      <c r="G4" s="995">
        <v>2010</v>
      </c>
    </row>
    <row r="5" spans="2:7" ht="19.5" customHeight="1">
      <c r="B5" s="755" t="s">
        <v>19</v>
      </c>
      <c r="C5" s="755"/>
      <c r="D5" s="752"/>
      <c r="E5" s="752"/>
      <c r="F5" s="752"/>
      <c r="G5" s="752"/>
    </row>
    <row r="6" spans="2:7" ht="19.5" customHeight="1">
      <c r="B6" s="990" t="s">
        <v>713</v>
      </c>
      <c r="C6" s="989">
        <v>63274</v>
      </c>
      <c r="D6" s="994">
        <v>67152</v>
      </c>
      <c r="E6" s="994">
        <v>66440</v>
      </c>
      <c r="F6" s="993">
        <v>47955</v>
      </c>
      <c r="G6" s="993">
        <v>35924</v>
      </c>
    </row>
    <row r="7" spans="2:7" ht="19.5" customHeight="1">
      <c r="B7" s="21" t="s">
        <v>712</v>
      </c>
      <c r="C7" s="433">
        <v>-26647</v>
      </c>
      <c r="D7" s="306">
        <v>-32860</v>
      </c>
      <c r="E7" s="85">
        <v>-36685</v>
      </c>
      <c r="F7" s="72">
        <v>-37617</v>
      </c>
      <c r="G7" s="72">
        <v>-29561</v>
      </c>
    </row>
    <row r="8" spans="2:7" ht="19.5" customHeight="1">
      <c r="B8" s="21" t="s">
        <v>711</v>
      </c>
      <c r="C8" s="433">
        <v>-16703</v>
      </c>
      <c r="D8" s="306">
        <v>-8007</v>
      </c>
      <c r="E8" s="85">
        <v>3532</v>
      </c>
      <c r="F8" s="72">
        <v>64638</v>
      </c>
      <c r="G8" s="72">
        <v>38589</v>
      </c>
    </row>
    <row r="9" spans="2:7" ht="19.5" customHeight="1">
      <c r="B9" s="21" t="s">
        <v>710</v>
      </c>
      <c r="C9" s="433">
        <v>1912</v>
      </c>
      <c r="D9" s="306">
        <v>1106</v>
      </c>
      <c r="E9" s="85">
        <v>1749</v>
      </c>
      <c r="F9" s="72">
        <v>2354</v>
      </c>
      <c r="G9" s="72">
        <v>953</v>
      </c>
    </row>
    <row r="10" spans="2:7" ht="19.5" customHeight="1">
      <c r="B10" s="21" t="s">
        <v>709</v>
      </c>
      <c r="C10" s="433">
        <v>-5407</v>
      </c>
      <c r="D10" s="306">
        <v>-10803</v>
      </c>
      <c r="E10" s="85">
        <v>-8381</v>
      </c>
      <c r="F10" s="72">
        <v>-6724</v>
      </c>
      <c r="G10" s="72">
        <v>-9642</v>
      </c>
    </row>
    <row r="11" spans="2:7" ht="19.5" customHeight="1">
      <c r="B11" s="21" t="s">
        <v>708</v>
      </c>
      <c r="C11" s="433">
        <v>21484</v>
      </c>
      <c r="D11" s="306">
        <v>18218</v>
      </c>
      <c r="E11" s="85">
        <v>15220</v>
      </c>
      <c r="F11" s="72">
        <v>13338</v>
      </c>
      <c r="G11" s="72">
        <v>10509</v>
      </c>
    </row>
    <row r="12" spans="2:7" ht="19.5" customHeight="1">
      <c r="B12" s="21" t="s">
        <v>707</v>
      </c>
      <c r="C12" s="433">
        <v>-1505</v>
      </c>
      <c r="D12" s="306">
        <v>1511</v>
      </c>
      <c r="E12" s="85">
        <v>3504</v>
      </c>
      <c r="F12" s="72">
        <v>1805</v>
      </c>
      <c r="G12" s="72">
        <v>7350</v>
      </c>
    </row>
    <row r="13" spans="2:7" ht="19.5" customHeight="1">
      <c r="B13" s="21" t="s">
        <v>706</v>
      </c>
      <c r="C13" s="433">
        <v>6327</v>
      </c>
      <c r="D13" s="306">
        <v>6715</v>
      </c>
      <c r="E13" s="85">
        <v>6644</v>
      </c>
      <c r="F13" s="72">
        <v>4795</v>
      </c>
      <c r="G13" s="72">
        <v>3592</v>
      </c>
    </row>
    <row r="14" spans="2:7" ht="19.5" customHeight="1">
      <c r="B14" s="21" t="s">
        <v>705</v>
      </c>
      <c r="C14" s="433">
        <v>20116</v>
      </c>
      <c r="D14" s="306">
        <v>20178</v>
      </c>
      <c r="E14" s="85">
        <v>18034</v>
      </c>
      <c r="F14" s="72">
        <v>-23717</v>
      </c>
      <c r="G14" s="72">
        <v>-9014</v>
      </c>
    </row>
    <row r="15" spans="2:7" ht="19.5" customHeight="1">
      <c r="B15" s="21" t="s">
        <v>704</v>
      </c>
      <c r="C15" s="433">
        <v>26</v>
      </c>
      <c r="D15" s="306">
        <v>1459</v>
      </c>
      <c r="E15" s="85">
        <v>385</v>
      </c>
      <c r="F15" s="72">
        <v>1240</v>
      </c>
      <c r="G15" s="72">
        <v>588</v>
      </c>
    </row>
    <row r="16" spans="2:7" ht="19.5" customHeight="1">
      <c r="B16" s="52" t="s">
        <v>612</v>
      </c>
      <c r="C16" s="434">
        <v>-2103</v>
      </c>
      <c r="D16" s="308">
        <v>-1395</v>
      </c>
      <c r="E16" s="111">
        <v>-3290</v>
      </c>
      <c r="F16" s="76">
        <v>-1627</v>
      </c>
      <c r="G16" s="76">
        <v>-1333</v>
      </c>
    </row>
    <row r="17" spans="2:7" ht="19.5" customHeight="1">
      <c r="B17" s="759" t="s">
        <v>703</v>
      </c>
      <c r="C17" s="757">
        <v>60774</v>
      </c>
      <c r="D17" s="757">
        <v>63274</v>
      </c>
      <c r="E17" s="757">
        <v>67152</v>
      </c>
      <c r="F17" s="756">
        <v>66440</v>
      </c>
      <c r="G17" s="756">
        <v>47955</v>
      </c>
    </row>
    <row r="18" spans="4:7" ht="19.5" customHeight="1">
      <c r="D18" s="992"/>
      <c r="E18" s="178"/>
      <c r="G18" s="132"/>
    </row>
    <row r="19" spans="2:5" ht="19.5" customHeight="1">
      <c r="B19" s="991" t="s">
        <v>600</v>
      </c>
      <c r="C19" s="770">
        <v>2014</v>
      </c>
      <c r="D19" s="770">
        <v>2013</v>
      </c>
      <c r="E19" s="770">
        <v>2012</v>
      </c>
    </row>
    <row r="20" spans="2:5" ht="19.5" customHeight="1">
      <c r="B20" s="755" t="s">
        <v>19</v>
      </c>
      <c r="C20" s="755"/>
      <c r="D20" s="836"/>
      <c r="E20" s="836"/>
    </row>
    <row r="21" spans="2:5" ht="19.5" customHeight="1">
      <c r="B21" s="990" t="s">
        <v>713</v>
      </c>
      <c r="C21" s="989">
        <v>15419</v>
      </c>
      <c r="D21" s="988">
        <v>15891</v>
      </c>
      <c r="E21" s="988">
        <v>15737</v>
      </c>
    </row>
    <row r="22" spans="2:5" ht="19.5" customHeight="1">
      <c r="B22" s="21" t="s">
        <v>712</v>
      </c>
      <c r="C22" s="433">
        <v>-3639</v>
      </c>
      <c r="D22" s="306">
        <v>-3723</v>
      </c>
      <c r="E22" s="85">
        <v>-3074</v>
      </c>
    </row>
    <row r="23" spans="2:5" ht="19.5" customHeight="1">
      <c r="B23" s="21" t="s">
        <v>711</v>
      </c>
      <c r="C23" s="433">
        <v>-1546</v>
      </c>
      <c r="D23" s="306">
        <v>-1056</v>
      </c>
      <c r="E23" s="85">
        <v>-1702</v>
      </c>
    </row>
    <row r="24" spans="2:5" ht="19.5" customHeight="1">
      <c r="B24" s="21" t="s">
        <v>710</v>
      </c>
      <c r="C24" s="433">
        <v>4444</v>
      </c>
      <c r="D24" s="306">
        <v>4980</v>
      </c>
      <c r="E24" s="85">
        <v>-32</v>
      </c>
    </row>
    <row r="25" spans="2:5" ht="19.5" customHeight="1">
      <c r="B25" s="21" t="s">
        <v>709</v>
      </c>
      <c r="C25" s="433">
        <v>190</v>
      </c>
      <c r="D25" s="306">
        <v>540</v>
      </c>
      <c r="E25" s="85">
        <v>-638</v>
      </c>
    </row>
    <row r="26" spans="2:5" ht="19.5" customHeight="1">
      <c r="B26" s="21" t="s">
        <v>708</v>
      </c>
      <c r="C26" s="433">
        <v>1330</v>
      </c>
      <c r="D26" s="306">
        <v>1101</v>
      </c>
      <c r="E26" s="85">
        <v>1042</v>
      </c>
    </row>
    <row r="27" spans="2:5" ht="19.5" customHeight="1">
      <c r="B27" s="21" t="s">
        <v>707</v>
      </c>
      <c r="C27" s="433">
        <v>19</v>
      </c>
      <c r="D27" s="306">
        <v>-5020</v>
      </c>
      <c r="E27" s="85">
        <v>1268</v>
      </c>
    </row>
    <row r="28" spans="2:5" ht="19.5" customHeight="1">
      <c r="B28" s="21" t="s">
        <v>706</v>
      </c>
      <c r="C28" s="433">
        <v>1542</v>
      </c>
      <c r="D28" s="306">
        <v>1589</v>
      </c>
      <c r="E28" s="85">
        <v>1574</v>
      </c>
    </row>
    <row r="29" spans="2:5" ht="19.5" customHeight="1">
      <c r="B29" s="21" t="s">
        <v>705</v>
      </c>
      <c r="C29" s="433">
        <v>834</v>
      </c>
      <c r="D29" s="306">
        <v>1107</v>
      </c>
      <c r="E29" s="85">
        <v>1693</v>
      </c>
    </row>
    <row r="30" spans="2:5" ht="19.5" customHeight="1">
      <c r="B30" s="21" t="s">
        <v>704</v>
      </c>
      <c r="C30" s="433">
        <v>543</v>
      </c>
      <c r="D30" s="306">
        <v>520</v>
      </c>
      <c r="E30" s="85">
        <v>23</v>
      </c>
    </row>
    <row r="31" spans="2:5" ht="19.5" customHeight="1">
      <c r="B31" s="52" t="s">
        <v>612</v>
      </c>
      <c r="C31" s="434">
        <v>-43</v>
      </c>
      <c r="D31" s="308">
        <v>-510</v>
      </c>
      <c r="E31" s="111" t="s">
        <v>20</v>
      </c>
    </row>
    <row r="32" spans="2:5" ht="19.5" customHeight="1">
      <c r="B32" s="759" t="s">
        <v>703</v>
      </c>
      <c r="C32" s="757">
        <v>19093</v>
      </c>
      <c r="D32" s="757">
        <v>15419</v>
      </c>
      <c r="E32" s="757">
        <v>15891</v>
      </c>
    </row>
  </sheetData>
  <sheetProtection/>
  <mergeCells count="1">
    <mergeCell ref="B2:J2"/>
  </mergeCells>
  <printOptions/>
  <pageMargins left="0.75" right="0.75" top="1" bottom="1" header="0.5" footer="0.5"/>
  <pageSetup orientation="portrait" paperSize="9" scale="57"/>
  <drawing r:id="rId1"/>
</worksheet>
</file>

<file path=xl/worksheets/sheet49.xml><?xml version="1.0" encoding="utf-8"?>
<worksheet xmlns="http://schemas.openxmlformats.org/spreadsheetml/2006/main" xmlns:r="http://schemas.openxmlformats.org/officeDocument/2006/relationships">
  <sheetPr>
    <tabColor rgb="FF542C73"/>
  </sheetPr>
  <dimension ref="B2:I34"/>
  <sheetViews>
    <sheetView showGridLines="0" zoomScale="120" zoomScaleNormal="120" zoomScalePageLayoutView="120" workbookViewId="0" topLeftCell="A1">
      <selection activeCell="A3" sqref="A3"/>
    </sheetView>
  </sheetViews>
  <sheetFormatPr defaultColWidth="10.875" defaultRowHeight="19.5" customHeight="1"/>
  <cols>
    <col min="1" max="1" width="5.50390625" style="561" customWidth="1"/>
    <col min="2" max="2" width="27.00390625" style="561" customWidth="1"/>
    <col min="3" max="3" width="10.875" style="561" customWidth="1"/>
    <col min="4" max="4" width="12.50390625" style="561" customWidth="1"/>
    <col min="5" max="5" width="10.875" style="561" customWidth="1"/>
    <col min="6" max="6" width="12.50390625" style="561" customWidth="1"/>
    <col min="7" max="7" width="10.875" style="561" customWidth="1"/>
    <col min="8" max="8" width="11.50390625" style="561" customWidth="1"/>
    <col min="9" max="16384" width="10.875" style="561" customWidth="1"/>
  </cols>
  <sheetData>
    <row r="2" spans="2:7" ht="19.5" customHeight="1">
      <c r="B2" s="1247" t="str">
        <f>UPPER("Oil and gas acreage")</f>
        <v>OIL AND GAS ACREAGE</v>
      </c>
      <c r="C2" s="1247"/>
      <c r="D2" s="1247"/>
      <c r="E2" s="1247"/>
      <c r="F2" s="1247"/>
      <c r="G2" s="1247"/>
    </row>
    <row r="4" spans="2:9" ht="19.5" customHeight="1">
      <c r="B4" s="1292" t="s">
        <v>723</v>
      </c>
      <c r="C4" s="1292"/>
      <c r="D4" s="1293">
        <v>2014</v>
      </c>
      <c r="E4" s="1294"/>
      <c r="F4" s="1293">
        <v>2013</v>
      </c>
      <c r="G4" s="1294"/>
      <c r="H4" s="1293">
        <v>2012</v>
      </c>
      <c r="I4" s="1294"/>
    </row>
    <row r="5" spans="2:9" ht="39" customHeight="1">
      <c r="B5" s="1295" t="s">
        <v>722</v>
      </c>
      <c r="C5" s="1295"/>
      <c r="D5" s="1003" t="s">
        <v>720</v>
      </c>
      <c r="E5" s="1002" t="s">
        <v>721</v>
      </c>
      <c r="F5" s="1003" t="s">
        <v>720</v>
      </c>
      <c r="G5" s="1002" t="s">
        <v>721</v>
      </c>
      <c r="H5" s="1003" t="s">
        <v>720</v>
      </c>
      <c r="I5" s="1002" t="s">
        <v>721</v>
      </c>
    </row>
    <row r="6" spans="2:9" ht="19.5" customHeight="1">
      <c r="B6" s="21" t="s">
        <v>373</v>
      </c>
      <c r="C6" s="21" t="s">
        <v>717</v>
      </c>
      <c r="D6" s="70">
        <v>10601</v>
      </c>
      <c r="E6" s="70">
        <v>692</v>
      </c>
      <c r="F6" s="303">
        <v>10804</v>
      </c>
      <c r="G6" s="303">
        <v>722</v>
      </c>
      <c r="H6" s="303">
        <v>10015</v>
      </c>
      <c r="I6" s="303">
        <v>724</v>
      </c>
    </row>
    <row r="7" spans="2:9" ht="19.5" customHeight="1">
      <c r="B7" s="55"/>
      <c r="C7" s="55" t="s">
        <v>718</v>
      </c>
      <c r="D7" s="1006">
        <v>5197</v>
      </c>
      <c r="E7" s="1006">
        <v>143</v>
      </c>
      <c r="F7" s="1005">
        <v>5305</v>
      </c>
      <c r="G7" s="1005">
        <v>163</v>
      </c>
      <c r="H7" s="1005">
        <v>6882</v>
      </c>
      <c r="I7" s="1005">
        <v>176</v>
      </c>
    </row>
    <row r="8" spans="2:9" ht="19.5" customHeight="1">
      <c r="B8" s="21" t="s">
        <v>54</v>
      </c>
      <c r="C8" s="21" t="s">
        <v>717</v>
      </c>
      <c r="D8" s="70">
        <v>122385</v>
      </c>
      <c r="E8" s="70">
        <v>1306</v>
      </c>
      <c r="F8" s="303">
        <v>134157</v>
      </c>
      <c r="G8" s="303">
        <v>1266</v>
      </c>
      <c r="H8" s="303">
        <v>135610</v>
      </c>
      <c r="I8" s="303">
        <v>1256</v>
      </c>
    </row>
    <row r="9" spans="2:9" ht="19.5" customHeight="1">
      <c r="B9" s="55"/>
      <c r="C9" s="55" t="s">
        <v>718</v>
      </c>
      <c r="D9" s="1006">
        <v>79562</v>
      </c>
      <c r="E9" s="1006">
        <v>350</v>
      </c>
      <c r="F9" s="1005">
        <v>86493</v>
      </c>
      <c r="G9" s="1005">
        <v>341</v>
      </c>
      <c r="H9" s="1005">
        <v>88457</v>
      </c>
      <c r="I9" s="1005">
        <v>337</v>
      </c>
    </row>
    <row r="10" spans="2:9" ht="19.5" customHeight="1">
      <c r="B10" s="21" t="s">
        <v>358</v>
      </c>
      <c r="C10" s="21" t="s">
        <v>717</v>
      </c>
      <c r="D10" s="70">
        <v>25081</v>
      </c>
      <c r="E10" s="70">
        <v>962</v>
      </c>
      <c r="F10" s="303">
        <v>19790</v>
      </c>
      <c r="G10" s="303">
        <v>960</v>
      </c>
      <c r="H10" s="303">
        <v>16604</v>
      </c>
      <c r="I10" s="303">
        <v>1705</v>
      </c>
    </row>
    <row r="11" spans="2:9" ht="19.5" customHeight="1">
      <c r="B11" s="1007"/>
      <c r="C11" s="55" t="s">
        <v>718</v>
      </c>
      <c r="D11" s="1006">
        <v>11375</v>
      </c>
      <c r="E11" s="1006">
        <v>299</v>
      </c>
      <c r="F11" s="1005">
        <v>9391</v>
      </c>
      <c r="G11" s="1005">
        <v>286</v>
      </c>
      <c r="H11" s="1005">
        <v>6800</v>
      </c>
      <c r="I11" s="1005">
        <v>330</v>
      </c>
    </row>
    <row r="12" spans="2:9" ht="19.5" customHeight="1">
      <c r="B12" s="21" t="s">
        <v>353</v>
      </c>
      <c r="C12" s="21" t="s">
        <v>717</v>
      </c>
      <c r="D12" s="70">
        <v>34375</v>
      </c>
      <c r="E12" s="70">
        <v>1215</v>
      </c>
      <c r="F12" s="303">
        <v>33242</v>
      </c>
      <c r="G12" s="303">
        <v>1482</v>
      </c>
      <c r="H12" s="303">
        <v>32369</v>
      </c>
      <c r="I12" s="303">
        <v>1896</v>
      </c>
    </row>
    <row r="13" spans="2:9" ht="19.5" customHeight="1">
      <c r="B13" s="55"/>
      <c r="C13" s="55" t="s">
        <v>718</v>
      </c>
      <c r="D13" s="1006">
        <v>9908</v>
      </c>
      <c r="E13" s="1006">
        <v>129</v>
      </c>
      <c r="F13" s="1005">
        <v>4534</v>
      </c>
      <c r="G13" s="1005">
        <v>192</v>
      </c>
      <c r="H13" s="1005">
        <v>3082</v>
      </c>
      <c r="I13" s="1005">
        <v>256</v>
      </c>
    </row>
    <row r="14" spans="2:9" ht="19.5" customHeight="1">
      <c r="B14" s="21" t="s">
        <v>350</v>
      </c>
      <c r="C14" s="21" t="s">
        <v>717</v>
      </c>
      <c r="D14" s="70">
        <v>53495</v>
      </c>
      <c r="E14" s="70">
        <v>2075</v>
      </c>
      <c r="F14" s="303">
        <v>55980</v>
      </c>
      <c r="G14" s="303">
        <v>1064</v>
      </c>
      <c r="H14" s="303">
        <v>37208</v>
      </c>
      <c r="I14" s="303">
        <v>955</v>
      </c>
    </row>
    <row r="15" spans="2:9" ht="19.5" customHeight="1">
      <c r="B15" s="52"/>
      <c r="C15" s="52" t="s">
        <v>718</v>
      </c>
      <c r="D15" s="74">
        <v>28264</v>
      </c>
      <c r="E15" s="74">
        <v>468</v>
      </c>
      <c r="F15" s="304">
        <v>29880</v>
      </c>
      <c r="G15" s="304">
        <v>309</v>
      </c>
      <c r="H15" s="304">
        <v>18184</v>
      </c>
      <c r="I15" s="304">
        <v>270</v>
      </c>
    </row>
    <row r="16" spans="2:9" ht="19.5" customHeight="1">
      <c r="B16" s="1004"/>
      <c r="C16" s="759" t="s">
        <v>717</v>
      </c>
      <c r="D16" s="756">
        <v>245937</v>
      </c>
      <c r="E16" s="756">
        <v>6250</v>
      </c>
      <c r="F16" s="756">
        <v>253973</v>
      </c>
      <c r="G16" s="756">
        <v>5494</v>
      </c>
      <c r="H16" s="756">
        <v>231806</v>
      </c>
      <c r="I16" s="756">
        <v>6536</v>
      </c>
    </row>
    <row r="17" spans="2:9" ht="19.5" customHeight="1">
      <c r="B17" s="998" t="s">
        <v>47</v>
      </c>
      <c r="C17" s="997" t="s">
        <v>716</v>
      </c>
      <c r="D17" s="971">
        <v>134306</v>
      </c>
      <c r="E17" s="971">
        <v>1389</v>
      </c>
      <c r="F17" s="971">
        <v>135603</v>
      </c>
      <c r="G17" s="971">
        <v>1291</v>
      </c>
      <c r="H17" s="971">
        <v>123405</v>
      </c>
      <c r="I17" s="971">
        <v>1369</v>
      </c>
    </row>
    <row r="19" spans="2:7" ht="19.5" customHeight="1">
      <c r="B19" s="1292" t="s">
        <v>723</v>
      </c>
      <c r="C19" s="1292"/>
      <c r="D19" s="1293">
        <v>2011</v>
      </c>
      <c r="E19" s="1294"/>
      <c r="F19" s="1293">
        <v>2010</v>
      </c>
      <c r="G19" s="1294"/>
    </row>
    <row r="20" spans="2:7" ht="36" customHeight="1">
      <c r="B20" s="1295" t="s">
        <v>722</v>
      </c>
      <c r="C20" s="1295"/>
      <c r="D20" s="1003" t="s">
        <v>720</v>
      </c>
      <c r="E20" s="1002" t="s">
        <v>721</v>
      </c>
      <c r="F20" s="1003" t="s">
        <v>720</v>
      </c>
      <c r="G20" s="1002" t="s">
        <v>719</v>
      </c>
    </row>
    <row r="21" spans="2:7" ht="19.5" customHeight="1">
      <c r="B21" s="21" t="s">
        <v>373</v>
      </c>
      <c r="C21" s="21" t="s">
        <v>717</v>
      </c>
      <c r="D21" s="750">
        <v>6478</v>
      </c>
      <c r="E21" s="71">
        <v>781</v>
      </c>
      <c r="F21" s="760">
        <v>6802</v>
      </c>
      <c r="G21" s="760">
        <v>776</v>
      </c>
    </row>
    <row r="22" spans="2:7" ht="19.5" customHeight="1">
      <c r="B22" s="55"/>
      <c r="C22" s="55" t="s">
        <v>718</v>
      </c>
      <c r="D22" s="1001">
        <v>3497</v>
      </c>
      <c r="E22" s="1000">
        <v>185</v>
      </c>
      <c r="F22" s="339">
        <v>3934</v>
      </c>
      <c r="G22" s="339">
        <v>184</v>
      </c>
    </row>
    <row r="23" spans="2:7" ht="19.5" customHeight="1">
      <c r="B23" s="21" t="s">
        <v>54</v>
      </c>
      <c r="C23" s="21" t="s">
        <v>717</v>
      </c>
      <c r="D23" s="72">
        <v>110346</v>
      </c>
      <c r="E23" s="72">
        <v>1229</v>
      </c>
      <c r="F23" s="72">
        <v>72639</v>
      </c>
      <c r="G23" s="72">
        <v>1229</v>
      </c>
    </row>
    <row r="24" spans="2:7" ht="19.5" customHeight="1">
      <c r="B24" s="55"/>
      <c r="C24" s="55" t="s">
        <v>718</v>
      </c>
      <c r="D24" s="339">
        <v>65391</v>
      </c>
      <c r="E24" s="339">
        <v>333</v>
      </c>
      <c r="F24" s="339">
        <v>33434</v>
      </c>
      <c r="G24" s="339">
        <v>349</v>
      </c>
    </row>
    <row r="25" spans="2:7" ht="19.5" customHeight="1">
      <c r="B25" s="21" t="s">
        <v>358</v>
      </c>
      <c r="C25" s="21" t="s">
        <v>717</v>
      </c>
      <c r="D25" s="72">
        <v>15454</v>
      </c>
      <c r="E25" s="72">
        <v>1028</v>
      </c>
      <c r="F25" s="72">
        <v>16816</v>
      </c>
      <c r="G25" s="72">
        <v>1022</v>
      </c>
    </row>
    <row r="26" spans="2:7" ht="19.5" customHeight="1">
      <c r="B26" s="55"/>
      <c r="C26" s="55" t="s">
        <v>718</v>
      </c>
      <c r="D26" s="339">
        <v>5349</v>
      </c>
      <c r="E26" s="339">
        <v>329</v>
      </c>
      <c r="F26" s="339">
        <v>5755</v>
      </c>
      <c r="G26" s="339">
        <v>319</v>
      </c>
    </row>
    <row r="27" spans="2:7" ht="19.5" customHeight="1">
      <c r="B27" s="21" t="s">
        <v>353</v>
      </c>
      <c r="C27" s="21" t="s">
        <v>717</v>
      </c>
      <c r="D27" s="72">
        <v>31671</v>
      </c>
      <c r="E27" s="72">
        <v>1461</v>
      </c>
      <c r="F27" s="72">
        <v>29911</v>
      </c>
      <c r="G27" s="72">
        <v>1396</v>
      </c>
    </row>
    <row r="28" spans="2:7" ht="19.5" customHeight="1">
      <c r="B28" s="55"/>
      <c r="C28" s="55" t="s">
        <v>718</v>
      </c>
      <c r="D28" s="339">
        <v>2707</v>
      </c>
      <c r="E28" s="339">
        <v>217</v>
      </c>
      <c r="F28" s="339">
        <v>2324</v>
      </c>
      <c r="G28" s="339">
        <v>209</v>
      </c>
    </row>
    <row r="29" spans="2:7" ht="19.5" customHeight="1">
      <c r="B29" s="21" t="s">
        <v>350</v>
      </c>
      <c r="C29" s="21" t="s">
        <v>717</v>
      </c>
      <c r="D29" s="72">
        <v>40552</v>
      </c>
      <c r="E29" s="72">
        <v>930</v>
      </c>
      <c r="F29" s="364">
        <v>36519</v>
      </c>
      <c r="G29" s="72">
        <v>539</v>
      </c>
    </row>
    <row r="30" spans="2:7" ht="19.5" customHeight="1">
      <c r="B30" s="52"/>
      <c r="C30" s="52" t="s">
        <v>718</v>
      </c>
      <c r="D30" s="76">
        <v>19591</v>
      </c>
      <c r="E30" s="76">
        <v>255</v>
      </c>
      <c r="F30" s="76">
        <v>17743</v>
      </c>
      <c r="G30" s="76">
        <v>184</v>
      </c>
    </row>
    <row r="31" spans="2:7" ht="19.5" customHeight="1">
      <c r="B31" s="999"/>
      <c r="C31" s="759" t="s">
        <v>717</v>
      </c>
      <c r="D31" s="756">
        <v>204501</v>
      </c>
      <c r="E31" s="756">
        <v>5429</v>
      </c>
      <c r="F31" s="756">
        <v>162687</v>
      </c>
      <c r="G31" s="756">
        <v>4962</v>
      </c>
    </row>
    <row r="32" spans="2:7" ht="19.5" customHeight="1">
      <c r="B32" s="998" t="s">
        <v>47</v>
      </c>
      <c r="C32" s="997" t="s">
        <v>716</v>
      </c>
      <c r="D32" s="971">
        <v>96535</v>
      </c>
      <c r="E32" s="971">
        <v>1319</v>
      </c>
      <c r="F32" s="971">
        <v>63190</v>
      </c>
      <c r="G32" s="971">
        <v>1245</v>
      </c>
    </row>
    <row r="33" ht="19.5" customHeight="1">
      <c r="B33" s="560" t="s">
        <v>715</v>
      </c>
    </row>
    <row r="34" s="996" customFormat="1" ht="19.5" customHeight="1">
      <c r="B34" s="559" t="s">
        <v>714</v>
      </c>
    </row>
    <row r="35" ht="34.5" customHeight="1"/>
    <row r="36" ht="25.5" customHeight="1"/>
    <row r="49" ht="12.75" customHeight="1"/>
  </sheetData>
  <sheetProtection/>
  <mergeCells count="10">
    <mergeCell ref="B2:G2"/>
    <mergeCell ref="B4:C4"/>
    <mergeCell ref="D4:E4"/>
    <mergeCell ref="F4:G4"/>
    <mergeCell ref="B5:C5"/>
    <mergeCell ref="B19:C19"/>
    <mergeCell ref="D19:E19"/>
    <mergeCell ref="F19:G19"/>
    <mergeCell ref="B20:C20"/>
    <mergeCell ref="H4:I4"/>
  </mergeCells>
  <printOptions/>
  <pageMargins left="0.75" right="0.75" top="1" bottom="1" header="0.5" footer="0.5"/>
  <pageSetup orientation="portrait" paperSize="9" scale="66"/>
  <drawing r:id="rId1"/>
</worksheet>
</file>

<file path=xl/worksheets/sheet5.xml><?xml version="1.0" encoding="utf-8"?>
<worksheet xmlns="http://schemas.openxmlformats.org/spreadsheetml/2006/main" xmlns:r="http://schemas.openxmlformats.org/officeDocument/2006/relationships">
  <sheetPr>
    <tabColor theme="4"/>
  </sheetPr>
  <dimension ref="B1:S29"/>
  <sheetViews>
    <sheetView showGridLines="0" zoomScale="110" zoomScaleNormal="110" zoomScalePageLayoutView="150" workbookViewId="0" topLeftCell="A1">
      <selection activeCell="B2" sqref="B2:M2"/>
    </sheetView>
  </sheetViews>
  <sheetFormatPr defaultColWidth="11.00390625" defaultRowHeight="19.5" customHeight="1"/>
  <cols>
    <col min="1" max="1" width="5.50390625" style="0" customWidth="1"/>
    <col min="2" max="2" width="53.125" style="0" customWidth="1"/>
    <col min="3" max="13" width="10.50390625" style="0" customWidth="1"/>
  </cols>
  <sheetData>
    <row r="1" spans="15:19" ht="19.5" customHeight="1">
      <c r="O1" s="20"/>
      <c r="P1" s="20"/>
      <c r="Q1" s="20"/>
      <c r="R1" s="20"/>
      <c r="S1" s="20"/>
    </row>
    <row r="2" spans="2:19" ht="19.5" customHeight="1">
      <c r="B2" s="1247" t="str">
        <f>UPPER("Operational highlights by quarter")</f>
        <v>OPERATIONAL HIGHLIGHTS BY QUARTER</v>
      </c>
      <c r="C2" s="1247"/>
      <c r="D2" s="1247"/>
      <c r="E2" s="1247"/>
      <c r="F2" s="1247"/>
      <c r="G2" s="1247"/>
      <c r="H2" s="1247"/>
      <c r="I2" s="1247"/>
      <c r="J2" s="1247"/>
      <c r="K2" s="1247"/>
      <c r="L2" s="1247"/>
      <c r="M2" s="1247"/>
      <c r="O2" s="13"/>
      <c r="P2" s="14"/>
      <c r="Q2" s="14"/>
      <c r="R2" s="14"/>
      <c r="S2" s="14"/>
    </row>
    <row r="3" spans="2:19" ht="19.5" customHeight="1">
      <c r="B3" s="1"/>
      <c r="O3" s="13"/>
      <c r="P3" s="13"/>
      <c r="Q3" s="13"/>
      <c r="R3" s="13"/>
      <c r="S3" s="13"/>
    </row>
    <row r="4" spans="2:19" ht="19.5" customHeight="1">
      <c r="B4" s="309" t="s">
        <v>19</v>
      </c>
      <c r="C4" s="310">
        <v>2014</v>
      </c>
      <c r="D4" s="1255" t="s">
        <v>199</v>
      </c>
      <c r="E4" s="1255"/>
      <c r="F4" s="1255"/>
      <c r="G4" s="1255"/>
      <c r="H4" s="12"/>
      <c r="I4" s="310">
        <v>2013</v>
      </c>
      <c r="J4" s="1255" t="s">
        <v>199</v>
      </c>
      <c r="K4" s="1255"/>
      <c r="L4" s="1255"/>
      <c r="M4" s="1255"/>
      <c r="N4" s="12"/>
      <c r="O4" s="18"/>
      <c r="P4" s="18"/>
      <c r="Q4" s="18"/>
      <c r="R4" s="18"/>
      <c r="S4" s="18"/>
    </row>
    <row r="5" spans="2:19" ht="19.5" customHeight="1">
      <c r="B5" s="15"/>
      <c r="C5" s="15" t="s">
        <v>198</v>
      </c>
      <c r="D5" s="15" t="s">
        <v>12</v>
      </c>
      <c r="E5" s="15" t="s">
        <v>13</v>
      </c>
      <c r="F5" s="15" t="s">
        <v>14</v>
      </c>
      <c r="G5" s="15" t="s">
        <v>15</v>
      </c>
      <c r="H5" s="12"/>
      <c r="I5" s="15" t="s">
        <v>198</v>
      </c>
      <c r="J5" s="15" t="s">
        <v>12</v>
      </c>
      <c r="K5" s="15" t="s">
        <v>13</v>
      </c>
      <c r="L5" s="15" t="s">
        <v>14</v>
      </c>
      <c r="M5" s="15" t="s">
        <v>15</v>
      </c>
      <c r="N5" s="12"/>
      <c r="O5" s="19"/>
      <c r="P5" s="19"/>
      <c r="Q5" s="19"/>
      <c r="R5" s="19"/>
      <c r="S5" s="19"/>
    </row>
    <row r="6" spans="2:19" ht="19.5" customHeight="1">
      <c r="B6" s="311" t="s">
        <v>225</v>
      </c>
      <c r="C6" s="312">
        <v>21604</v>
      </c>
      <c r="D6" s="312">
        <v>6182</v>
      </c>
      <c r="E6" s="312">
        <v>5583</v>
      </c>
      <c r="F6" s="312">
        <v>6134</v>
      </c>
      <c r="G6" s="313">
        <v>3705</v>
      </c>
      <c r="H6" s="17"/>
      <c r="I6" s="320">
        <v>27618</v>
      </c>
      <c r="J6" s="320">
        <v>7503</v>
      </c>
      <c r="K6" s="320">
        <v>6708</v>
      </c>
      <c r="L6" s="320">
        <v>6874</v>
      </c>
      <c r="M6" s="321">
        <v>6533</v>
      </c>
      <c r="N6" s="17"/>
      <c r="O6" s="19"/>
      <c r="P6" s="19"/>
      <c r="Q6" s="19"/>
      <c r="R6" s="19"/>
      <c r="S6" s="19"/>
    </row>
    <row r="7" spans="2:19" ht="19.5" customHeight="1">
      <c r="B7" s="314" t="s">
        <v>16</v>
      </c>
      <c r="C7" s="315">
        <v>17156</v>
      </c>
      <c r="D7" s="315">
        <v>5501</v>
      </c>
      <c r="E7" s="315">
        <v>4810</v>
      </c>
      <c r="F7" s="315">
        <v>4671</v>
      </c>
      <c r="G7" s="316">
        <v>2174</v>
      </c>
      <c r="H7" s="17"/>
      <c r="I7" s="322">
        <v>23700</v>
      </c>
      <c r="J7" s="322">
        <v>6549</v>
      </c>
      <c r="K7" s="322">
        <v>5621</v>
      </c>
      <c r="L7" s="322">
        <v>5943</v>
      </c>
      <c r="M7" s="323">
        <v>5587</v>
      </c>
      <c r="N7" s="148"/>
      <c r="O7" s="19"/>
      <c r="P7" s="19"/>
      <c r="Q7" s="19"/>
      <c r="R7" s="19"/>
      <c r="S7" s="19"/>
    </row>
    <row r="8" spans="2:19" ht="19.5" customHeight="1">
      <c r="B8" s="314" t="s">
        <v>17</v>
      </c>
      <c r="C8" s="315">
        <v>2739</v>
      </c>
      <c r="D8" s="315">
        <v>328</v>
      </c>
      <c r="E8" s="315">
        <v>368</v>
      </c>
      <c r="F8" s="315">
        <v>974</v>
      </c>
      <c r="G8" s="316">
        <v>1069</v>
      </c>
      <c r="H8" s="17"/>
      <c r="I8" s="322">
        <v>1766</v>
      </c>
      <c r="J8" s="322">
        <v>438</v>
      </c>
      <c r="K8" s="322">
        <v>520</v>
      </c>
      <c r="L8" s="322">
        <v>387</v>
      </c>
      <c r="M8" s="323">
        <v>421</v>
      </c>
      <c r="N8" s="148"/>
      <c r="O8" s="18"/>
      <c r="P8" s="18"/>
      <c r="Q8" s="18"/>
      <c r="R8" s="18"/>
      <c r="S8" s="18"/>
    </row>
    <row r="9" spans="2:19" ht="19.5" customHeight="1">
      <c r="B9" s="314" t="s">
        <v>18</v>
      </c>
      <c r="C9" s="413">
        <v>1709</v>
      </c>
      <c r="D9" s="413">
        <v>353</v>
      </c>
      <c r="E9" s="413">
        <v>405</v>
      </c>
      <c r="F9" s="413">
        <v>489</v>
      </c>
      <c r="G9" s="414">
        <v>462</v>
      </c>
      <c r="H9" s="17"/>
      <c r="I9" s="411">
        <v>2152</v>
      </c>
      <c r="J9" s="411">
        <v>516</v>
      </c>
      <c r="K9" s="411">
        <v>567</v>
      </c>
      <c r="L9" s="411">
        <v>544</v>
      </c>
      <c r="M9" s="412">
        <v>525</v>
      </c>
      <c r="N9" s="148"/>
      <c r="O9" s="19"/>
      <c r="P9" s="19"/>
      <c r="Q9" s="19"/>
      <c r="R9" s="19"/>
      <c r="S9" s="19"/>
    </row>
    <row r="10" spans="2:19" ht="19.5" customHeight="1">
      <c r="B10" s="311" t="s">
        <v>226</v>
      </c>
      <c r="C10" s="312">
        <v>14247</v>
      </c>
      <c r="D10" s="312">
        <v>3699</v>
      </c>
      <c r="E10" s="312">
        <v>3824</v>
      </c>
      <c r="F10" s="312">
        <v>3927</v>
      </c>
      <c r="G10" s="313">
        <v>2797</v>
      </c>
      <c r="H10" s="17"/>
      <c r="I10" s="320">
        <v>15861</v>
      </c>
      <c r="J10" s="320">
        <v>4026</v>
      </c>
      <c r="K10" s="320">
        <v>4005</v>
      </c>
      <c r="L10" s="320">
        <v>3995</v>
      </c>
      <c r="M10" s="321">
        <v>3835</v>
      </c>
      <c r="N10" s="17"/>
      <c r="O10" s="19"/>
      <c r="P10" s="19"/>
      <c r="Q10" s="19"/>
      <c r="R10" s="19"/>
      <c r="S10" s="19"/>
    </row>
    <row r="11" spans="2:19" ht="19.5" customHeight="1">
      <c r="B11" s="314" t="s">
        <v>16</v>
      </c>
      <c r="C11" s="315">
        <v>10504</v>
      </c>
      <c r="D11" s="315">
        <v>3092</v>
      </c>
      <c r="E11" s="315">
        <v>3051</v>
      </c>
      <c r="F11" s="315">
        <v>2765</v>
      </c>
      <c r="G11" s="316">
        <v>1596</v>
      </c>
      <c r="H11" s="17"/>
      <c r="I11" s="322">
        <v>12450</v>
      </c>
      <c r="J11" s="322">
        <v>3257</v>
      </c>
      <c r="K11" s="322">
        <v>3041</v>
      </c>
      <c r="L11" s="322">
        <v>3087</v>
      </c>
      <c r="M11" s="323">
        <v>3065</v>
      </c>
      <c r="N11" s="148"/>
      <c r="O11" s="19"/>
      <c r="P11" s="19"/>
      <c r="Q11" s="19"/>
      <c r="R11" s="19"/>
      <c r="S11" s="19"/>
    </row>
    <row r="12" spans="2:14" ht="19.5" customHeight="1">
      <c r="B12" s="314" t="s">
        <v>17</v>
      </c>
      <c r="C12" s="315">
        <v>2489</v>
      </c>
      <c r="D12" s="315">
        <v>346</v>
      </c>
      <c r="E12" s="315">
        <v>401</v>
      </c>
      <c r="F12" s="315">
        <v>786</v>
      </c>
      <c r="G12" s="316">
        <v>956</v>
      </c>
      <c r="H12" s="17"/>
      <c r="I12" s="322">
        <v>1857</v>
      </c>
      <c r="J12" s="322">
        <v>437</v>
      </c>
      <c r="K12" s="322">
        <v>518</v>
      </c>
      <c r="L12" s="322">
        <v>461</v>
      </c>
      <c r="M12" s="323">
        <v>441</v>
      </c>
      <c r="N12" s="148"/>
    </row>
    <row r="13" spans="2:14" ht="19.5" customHeight="1">
      <c r="B13" s="317" t="s">
        <v>18</v>
      </c>
      <c r="C13" s="318">
        <v>1254</v>
      </c>
      <c r="D13" s="318">
        <v>261</v>
      </c>
      <c r="E13" s="318">
        <v>372</v>
      </c>
      <c r="F13" s="318">
        <v>376</v>
      </c>
      <c r="G13" s="319">
        <v>245</v>
      </c>
      <c r="H13" s="17"/>
      <c r="I13" s="324">
        <v>1554</v>
      </c>
      <c r="J13" s="324">
        <v>332</v>
      </c>
      <c r="K13" s="324">
        <v>446</v>
      </c>
      <c r="L13" s="325">
        <v>447</v>
      </c>
      <c r="M13" s="325">
        <v>329</v>
      </c>
      <c r="N13" s="148"/>
    </row>
    <row r="14" spans="2:14" ht="19.5" customHeight="1">
      <c r="B14" s="211"/>
      <c r="C14" s="211"/>
      <c r="D14" s="211"/>
      <c r="E14" s="211"/>
      <c r="F14" s="211"/>
      <c r="G14" s="211"/>
      <c r="H14" s="211"/>
      <c r="I14" s="211"/>
      <c r="J14" s="211"/>
      <c r="K14" s="211"/>
      <c r="L14" s="211"/>
      <c r="M14" s="211"/>
      <c r="N14" s="148"/>
    </row>
    <row r="15" spans="2:14" ht="15.75">
      <c r="B15" s="1256" t="s">
        <v>281</v>
      </c>
      <c r="C15" s="1256"/>
      <c r="D15" s="1256"/>
      <c r="E15" s="1256"/>
      <c r="F15" s="1256"/>
      <c r="G15" s="1256"/>
      <c r="H15" s="1256"/>
      <c r="I15" s="1256"/>
      <c r="J15" s="1256"/>
      <c r="K15" s="1256"/>
      <c r="L15" s="1256"/>
      <c r="M15" s="1256"/>
      <c r="N15" s="12"/>
    </row>
    <row r="16" spans="2:14" ht="19.5" customHeight="1">
      <c r="B16" s="211"/>
      <c r="C16" s="211"/>
      <c r="D16" s="211"/>
      <c r="E16" s="211"/>
      <c r="F16" s="211"/>
      <c r="G16" s="211"/>
      <c r="H16" s="211"/>
      <c r="I16" s="181"/>
      <c r="J16" s="181"/>
      <c r="K16" s="181"/>
      <c r="L16" s="181"/>
      <c r="M16" s="181"/>
      <c r="N16" s="12"/>
    </row>
    <row r="17" ht="19.5" customHeight="1">
      <c r="N17" s="17"/>
    </row>
    <row r="18" ht="19.5" customHeight="1">
      <c r="N18" s="148"/>
    </row>
    <row r="19" ht="19.5" customHeight="1">
      <c r="N19" s="148"/>
    </row>
    <row r="20" ht="19.5" customHeight="1">
      <c r="N20" s="148"/>
    </row>
    <row r="21" spans="14:15" ht="19.5" customHeight="1">
      <c r="N21" s="17"/>
      <c r="O21" s="8"/>
    </row>
    <row r="22" ht="19.5" customHeight="1">
      <c r="N22" s="148"/>
    </row>
    <row r="23" ht="19.5" customHeight="1">
      <c r="N23" s="148"/>
    </row>
    <row r="24" ht="19.5" customHeight="1">
      <c r="N24" s="148"/>
    </row>
    <row r="26" ht="16.5" customHeight="1"/>
    <row r="28" spans="2:13" ht="15.75">
      <c r="B28" s="1254"/>
      <c r="C28" s="1254"/>
      <c r="D28" s="1254"/>
      <c r="E28" s="1254"/>
      <c r="F28" s="1254"/>
      <c r="G28" s="1254"/>
      <c r="H28" s="1254"/>
      <c r="I28" s="1254"/>
      <c r="J28" s="1254"/>
      <c r="K28" s="1254"/>
      <c r="L28" s="1254"/>
      <c r="M28" s="1254"/>
    </row>
    <row r="29" spans="2:13" ht="15.75">
      <c r="B29" s="262"/>
      <c r="C29" s="263"/>
      <c r="D29" s="263"/>
      <c r="E29" s="263"/>
      <c r="F29" s="263"/>
      <c r="G29" s="263"/>
      <c r="H29" s="263"/>
      <c r="I29" s="263"/>
      <c r="J29" s="263"/>
      <c r="K29" s="263"/>
      <c r="L29" s="263"/>
      <c r="M29" s="263"/>
    </row>
    <row r="34" ht="31.5" customHeight="1"/>
    <row r="35" ht="31.5" customHeight="1"/>
  </sheetData>
  <sheetProtection/>
  <mergeCells count="5">
    <mergeCell ref="B28:M28"/>
    <mergeCell ref="B2:M2"/>
    <mergeCell ref="D4:G4"/>
    <mergeCell ref="J4:M4"/>
    <mergeCell ref="B15:M15"/>
  </mergeCells>
  <printOptions/>
  <pageMargins left="0.7480314960629921" right="0.7480314960629921" top="0.984251968503937" bottom="0.984251968503937" header="0.5118110236220472" footer="0.5118110236220472"/>
  <pageSetup horizontalDpi="600" verticalDpi="600" orientation="landscape" paperSize="8" scale="60"/>
  <drawing r:id="rId1"/>
</worksheet>
</file>

<file path=xl/worksheets/sheet50.xml><?xml version="1.0" encoding="utf-8"?>
<worksheet xmlns="http://schemas.openxmlformats.org/spreadsheetml/2006/main" xmlns:r="http://schemas.openxmlformats.org/officeDocument/2006/relationships">
  <sheetPr>
    <tabColor rgb="FF542C73"/>
  </sheetPr>
  <dimension ref="B2:I33"/>
  <sheetViews>
    <sheetView showGridLines="0" zoomScale="120" zoomScaleNormal="120" zoomScalePageLayoutView="120" workbookViewId="0" topLeftCell="A1">
      <selection activeCell="A3" sqref="A3"/>
    </sheetView>
  </sheetViews>
  <sheetFormatPr defaultColWidth="10.875" defaultRowHeight="19.5" customHeight="1"/>
  <cols>
    <col min="1" max="1" width="5.50390625" style="561" customWidth="1"/>
    <col min="2" max="2" width="39.375" style="561" customWidth="1"/>
    <col min="3" max="16384" width="10.875" style="561" customWidth="1"/>
  </cols>
  <sheetData>
    <row r="2" spans="2:7" ht="19.5" customHeight="1">
      <c r="B2" s="1247" t="str">
        <f>UPPER("Number of productive wells")</f>
        <v>NUMBER OF PRODUCTIVE WELLS</v>
      </c>
      <c r="C2" s="1247"/>
      <c r="D2" s="1247"/>
      <c r="E2" s="1247"/>
      <c r="F2" s="1247"/>
      <c r="G2" s="1247"/>
    </row>
    <row r="4" spans="2:9" ht="19.5" customHeight="1">
      <c r="B4" s="1009" t="s">
        <v>56</v>
      </c>
      <c r="D4" s="1297">
        <v>2014</v>
      </c>
      <c r="E4" s="1277"/>
      <c r="F4" s="1297">
        <v>2013</v>
      </c>
      <c r="G4" s="1277"/>
      <c r="H4" s="1297">
        <v>2012</v>
      </c>
      <c r="I4" s="1277"/>
    </row>
    <row r="5" spans="2:9" ht="46.5" customHeight="1">
      <c r="B5" s="1296" t="s">
        <v>730</v>
      </c>
      <c r="C5" s="1296"/>
      <c r="D5" s="890" t="s">
        <v>729</v>
      </c>
      <c r="E5" s="1002" t="s">
        <v>728</v>
      </c>
      <c r="F5" s="890" t="s">
        <v>729</v>
      </c>
      <c r="G5" s="1002" t="s">
        <v>728</v>
      </c>
      <c r="H5" s="890" t="s">
        <v>729</v>
      </c>
      <c r="I5" s="1002" t="s">
        <v>728</v>
      </c>
    </row>
    <row r="6" spans="2:9" ht="19.5" customHeight="1">
      <c r="B6" s="21" t="s">
        <v>373</v>
      </c>
      <c r="C6" s="21" t="s">
        <v>727</v>
      </c>
      <c r="D6" s="1012">
        <v>370</v>
      </c>
      <c r="E6" s="69">
        <v>101</v>
      </c>
      <c r="F6" s="761">
        <v>403</v>
      </c>
      <c r="G6" s="306">
        <v>106</v>
      </c>
      <c r="H6" s="761">
        <v>410</v>
      </c>
      <c r="I6" s="306">
        <v>111</v>
      </c>
    </row>
    <row r="7" spans="2:9" ht="19.5" customHeight="1">
      <c r="B7" s="55"/>
      <c r="C7" s="55" t="s">
        <v>725</v>
      </c>
      <c r="D7" s="1011">
        <v>279</v>
      </c>
      <c r="E7" s="1011">
        <v>82</v>
      </c>
      <c r="F7" s="1010">
        <v>286</v>
      </c>
      <c r="G7" s="1010">
        <v>87</v>
      </c>
      <c r="H7" s="1010">
        <v>330</v>
      </c>
      <c r="I7" s="1010">
        <v>117</v>
      </c>
    </row>
    <row r="8" spans="2:9" ht="19.5" customHeight="1">
      <c r="B8" s="21" t="s">
        <v>54</v>
      </c>
      <c r="C8" s="21" t="s">
        <v>727</v>
      </c>
      <c r="D8" s="69">
        <v>2297</v>
      </c>
      <c r="E8" s="69">
        <v>619</v>
      </c>
      <c r="F8" s="306">
        <v>2269</v>
      </c>
      <c r="G8" s="306">
        <v>615</v>
      </c>
      <c r="H8" s="306">
        <v>2216</v>
      </c>
      <c r="I8" s="306">
        <v>593</v>
      </c>
    </row>
    <row r="9" spans="2:9" ht="19.5" customHeight="1">
      <c r="B9" s="55"/>
      <c r="C9" s="55" t="s">
        <v>725</v>
      </c>
      <c r="D9" s="1011">
        <v>158</v>
      </c>
      <c r="E9" s="1011">
        <v>49</v>
      </c>
      <c r="F9" s="1010">
        <v>156</v>
      </c>
      <c r="G9" s="1010">
        <v>48</v>
      </c>
      <c r="H9" s="1010">
        <v>156</v>
      </c>
      <c r="I9" s="1010">
        <v>48</v>
      </c>
    </row>
    <row r="10" spans="2:9" ht="19.5" customHeight="1">
      <c r="B10" s="21" t="s">
        <v>358</v>
      </c>
      <c r="C10" s="21" t="s">
        <v>727</v>
      </c>
      <c r="D10" s="69">
        <v>961</v>
      </c>
      <c r="E10" s="69">
        <v>295</v>
      </c>
      <c r="F10" s="306">
        <v>868</v>
      </c>
      <c r="G10" s="306">
        <v>266</v>
      </c>
      <c r="H10" s="306">
        <v>898</v>
      </c>
      <c r="I10" s="306">
        <v>258</v>
      </c>
    </row>
    <row r="11" spans="2:9" ht="19.5" customHeight="1">
      <c r="B11" s="55"/>
      <c r="C11" s="55" t="s">
        <v>725</v>
      </c>
      <c r="D11" s="1011">
        <v>3817</v>
      </c>
      <c r="E11" s="1011">
        <v>782</v>
      </c>
      <c r="F11" s="1010">
        <v>3311</v>
      </c>
      <c r="G11" s="1010">
        <v>634</v>
      </c>
      <c r="H11" s="1010">
        <v>2892</v>
      </c>
      <c r="I11" s="1010">
        <v>546</v>
      </c>
    </row>
    <row r="12" spans="2:9" ht="19.5" customHeight="1">
      <c r="B12" s="21" t="s">
        <v>353</v>
      </c>
      <c r="C12" s="21" t="s">
        <v>727</v>
      </c>
      <c r="D12" s="69">
        <v>5540</v>
      </c>
      <c r="E12" s="69">
        <v>355</v>
      </c>
      <c r="F12" s="306">
        <v>6283</v>
      </c>
      <c r="G12" s="306">
        <v>441</v>
      </c>
      <c r="H12" s="306">
        <v>6488</v>
      </c>
      <c r="I12" s="306">
        <v>462</v>
      </c>
    </row>
    <row r="13" spans="2:9" ht="19.5" customHeight="1">
      <c r="B13" s="55"/>
      <c r="C13" s="55" t="s">
        <v>725</v>
      </c>
      <c r="D13" s="1011">
        <v>107</v>
      </c>
      <c r="E13" s="1011">
        <v>20</v>
      </c>
      <c r="F13" s="1010">
        <v>295</v>
      </c>
      <c r="G13" s="1010">
        <v>36</v>
      </c>
      <c r="H13" s="1010">
        <v>371</v>
      </c>
      <c r="I13" s="1010">
        <v>49</v>
      </c>
    </row>
    <row r="14" spans="2:9" ht="19.5" customHeight="1">
      <c r="B14" s="21" t="s">
        <v>350</v>
      </c>
      <c r="C14" s="21" t="s">
        <v>727</v>
      </c>
      <c r="D14" s="69">
        <v>277</v>
      </c>
      <c r="E14" s="69">
        <v>88</v>
      </c>
      <c r="F14" s="306">
        <v>229</v>
      </c>
      <c r="G14" s="306">
        <v>81</v>
      </c>
      <c r="H14" s="306">
        <v>206</v>
      </c>
      <c r="I14" s="306">
        <v>75</v>
      </c>
    </row>
    <row r="15" spans="2:9" ht="19.5" customHeight="1">
      <c r="B15" s="52"/>
      <c r="C15" s="52" t="s">
        <v>725</v>
      </c>
      <c r="D15" s="73">
        <v>2473</v>
      </c>
      <c r="E15" s="73">
        <v>799</v>
      </c>
      <c r="F15" s="308">
        <v>2306</v>
      </c>
      <c r="G15" s="308">
        <v>741</v>
      </c>
      <c r="H15" s="308">
        <v>1912</v>
      </c>
      <c r="I15" s="308">
        <v>578</v>
      </c>
    </row>
    <row r="16" spans="2:9" ht="19.5" customHeight="1">
      <c r="B16" s="1004"/>
      <c r="C16" s="759" t="s">
        <v>727</v>
      </c>
      <c r="D16" s="756">
        <v>9445</v>
      </c>
      <c r="E16" s="756">
        <v>1458</v>
      </c>
      <c r="F16" s="756">
        <v>10052</v>
      </c>
      <c r="G16" s="756">
        <v>1509</v>
      </c>
      <c r="H16" s="756">
        <v>10218</v>
      </c>
      <c r="I16" s="756">
        <v>1499</v>
      </c>
    </row>
    <row r="17" spans="2:9" ht="19.5" customHeight="1">
      <c r="B17" s="998" t="s">
        <v>726</v>
      </c>
      <c r="C17" s="759" t="s">
        <v>725</v>
      </c>
      <c r="D17" s="756">
        <v>6834</v>
      </c>
      <c r="E17" s="756">
        <v>1732</v>
      </c>
      <c r="F17" s="756">
        <v>6354</v>
      </c>
      <c r="G17" s="756">
        <v>1546</v>
      </c>
      <c r="H17" s="756">
        <v>5661</v>
      </c>
      <c r="I17" s="756">
        <v>1338</v>
      </c>
    </row>
    <row r="19" spans="2:7" ht="19.5" customHeight="1">
      <c r="B19" s="1009" t="s">
        <v>56</v>
      </c>
      <c r="D19" s="1277" t="s">
        <v>1</v>
      </c>
      <c r="E19" s="1277"/>
      <c r="F19" s="1297">
        <v>2010</v>
      </c>
      <c r="G19" s="1277"/>
    </row>
    <row r="20" spans="2:7" ht="46.5" customHeight="1">
      <c r="B20" s="1296" t="s">
        <v>730</v>
      </c>
      <c r="C20" s="1296"/>
      <c r="D20" s="890" t="s">
        <v>729</v>
      </c>
      <c r="E20" s="1002" t="s">
        <v>728</v>
      </c>
      <c r="F20" s="890" t="s">
        <v>729</v>
      </c>
      <c r="G20" s="1002" t="s">
        <v>728</v>
      </c>
    </row>
    <row r="21" spans="2:7" ht="19.5" customHeight="1">
      <c r="B21" s="21" t="s">
        <v>373</v>
      </c>
      <c r="C21" s="21" t="s">
        <v>727</v>
      </c>
      <c r="D21" s="750">
        <v>576</v>
      </c>
      <c r="E21" s="108">
        <v>151</v>
      </c>
      <c r="F21" s="760">
        <v>569</v>
      </c>
      <c r="G21" s="760">
        <v>151</v>
      </c>
    </row>
    <row r="22" spans="2:7" ht="19.5" customHeight="1">
      <c r="B22" s="55"/>
      <c r="C22" s="55" t="s">
        <v>725</v>
      </c>
      <c r="D22" s="1001">
        <v>358</v>
      </c>
      <c r="E22" s="1008">
        <v>125</v>
      </c>
      <c r="F22" s="339">
        <v>368</v>
      </c>
      <c r="G22" s="339">
        <v>132</v>
      </c>
    </row>
    <row r="23" spans="2:7" ht="19.5" customHeight="1">
      <c r="B23" s="21" t="s">
        <v>54</v>
      </c>
      <c r="C23" s="21" t="s">
        <v>727</v>
      </c>
      <c r="D23" s="85">
        <v>2275</v>
      </c>
      <c r="E23" s="108">
        <v>576</v>
      </c>
      <c r="F23" s="72">
        <v>2250</v>
      </c>
      <c r="G23" s="72">
        <v>628</v>
      </c>
    </row>
    <row r="24" spans="2:7" ht="19.5" customHeight="1">
      <c r="B24" s="55"/>
      <c r="C24" s="55" t="s">
        <v>725</v>
      </c>
      <c r="D24" s="1001">
        <v>157</v>
      </c>
      <c r="E24" s="1008">
        <v>44</v>
      </c>
      <c r="F24" s="339">
        <v>182</v>
      </c>
      <c r="G24" s="339">
        <v>50</v>
      </c>
    </row>
    <row r="25" spans="2:7" ht="19.5" customHeight="1">
      <c r="B25" s="21" t="s">
        <v>358</v>
      </c>
      <c r="C25" s="21" t="s">
        <v>727</v>
      </c>
      <c r="D25" s="85">
        <v>877</v>
      </c>
      <c r="E25" s="108">
        <v>247</v>
      </c>
      <c r="F25" s="72">
        <v>884</v>
      </c>
      <c r="G25" s="72">
        <v>261</v>
      </c>
    </row>
    <row r="26" spans="2:7" ht="19.5" customHeight="1">
      <c r="B26" s="55"/>
      <c r="C26" s="55" t="s">
        <v>725</v>
      </c>
      <c r="D26" s="1001">
        <v>2707</v>
      </c>
      <c r="E26" s="1008">
        <v>526</v>
      </c>
      <c r="F26" s="339">
        <v>2532</v>
      </c>
      <c r="G26" s="339">
        <v>515</v>
      </c>
    </row>
    <row r="27" spans="2:7" ht="19.5" customHeight="1">
      <c r="B27" s="21" t="s">
        <v>353</v>
      </c>
      <c r="C27" s="21" t="s">
        <v>727</v>
      </c>
      <c r="D27" s="85">
        <v>7829</v>
      </c>
      <c r="E27" s="108">
        <v>721</v>
      </c>
      <c r="F27" s="72">
        <v>7519</v>
      </c>
      <c r="G27" s="72">
        <v>701</v>
      </c>
    </row>
    <row r="28" spans="2:7" ht="19.5" customHeight="1">
      <c r="B28" s="55"/>
      <c r="C28" s="55" t="s">
        <v>725</v>
      </c>
      <c r="D28" s="1001">
        <v>372</v>
      </c>
      <c r="E28" s="1008">
        <v>49</v>
      </c>
      <c r="F28" s="339">
        <v>360</v>
      </c>
      <c r="G28" s="339">
        <v>49</v>
      </c>
    </row>
    <row r="29" spans="2:7" ht="19.5" customHeight="1">
      <c r="B29" s="21" t="s">
        <v>350</v>
      </c>
      <c r="C29" s="21" t="s">
        <v>727</v>
      </c>
      <c r="D29" s="85">
        <v>209</v>
      </c>
      <c r="E29" s="108">
        <v>75</v>
      </c>
      <c r="F29" s="72">
        <v>196</v>
      </c>
      <c r="G29" s="72">
        <v>75</v>
      </c>
    </row>
    <row r="30" spans="2:7" ht="19.5" customHeight="1">
      <c r="B30" s="52"/>
      <c r="C30" s="52" t="s">
        <v>725</v>
      </c>
      <c r="D30" s="111">
        <v>1589</v>
      </c>
      <c r="E30" s="599">
        <v>498</v>
      </c>
      <c r="F30" s="76">
        <v>1258</v>
      </c>
      <c r="G30" s="76">
        <v>411</v>
      </c>
    </row>
    <row r="31" spans="2:7" ht="19.5" customHeight="1">
      <c r="B31" s="999"/>
      <c r="C31" s="759" t="s">
        <v>727</v>
      </c>
      <c r="D31" s="757">
        <v>11766</v>
      </c>
      <c r="E31" s="757">
        <v>1770</v>
      </c>
      <c r="F31" s="756">
        <v>11418</v>
      </c>
      <c r="G31" s="756">
        <v>1816</v>
      </c>
    </row>
    <row r="32" spans="2:7" ht="19.5" customHeight="1">
      <c r="B32" s="998" t="s">
        <v>726</v>
      </c>
      <c r="C32" s="997" t="s">
        <v>725</v>
      </c>
      <c r="D32" s="757">
        <v>5183</v>
      </c>
      <c r="E32" s="757">
        <v>1242</v>
      </c>
      <c r="F32" s="971">
        <v>4700</v>
      </c>
      <c r="G32" s="971">
        <v>1157</v>
      </c>
    </row>
    <row r="33" ht="19.5" customHeight="1">
      <c r="B33" s="560" t="s">
        <v>724</v>
      </c>
    </row>
    <row r="35" ht="39.75" customHeight="1"/>
  </sheetData>
  <sheetProtection/>
  <mergeCells count="8">
    <mergeCell ref="B20:C20"/>
    <mergeCell ref="H4:I4"/>
    <mergeCell ref="D19:E19"/>
    <mergeCell ref="F19:G19"/>
    <mergeCell ref="B2:G2"/>
    <mergeCell ref="D4:E4"/>
    <mergeCell ref="F4:G4"/>
    <mergeCell ref="B5:C5"/>
  </mergeCells>
  <printOptions/>
  <pageMargins left="0.75" right="0.75" top="1" bottom="1" header="0.5" footer="0.5"/>
  <pageSetup orientation="portrait" paperSize="9" scale="66"/>
  <drawing r:id="rId1"/>
</worksheet>
</file>

<file path=xl/worksheets/sheet51.xml><?xml version="1.0" encoding="utf-8"?>
<worksheet xmlns="http://schemas.openxmlformats.org/spreadsheetml/2006/main" xmlns:r="http://schemas.openxmlformats.org/officeDocument/2006/relationships">
  <sheetPr>
    <tabColor rgb="FF542C73"/>
  </sheetPr>
  <dimension ref="B2:T40"/>
  <sheetViews>
    <sheetView showGridLines="0" zoomScale="120" zoomScaleNormal="120" zoomScalePageLayoutView="120" workbookViewId="0" topLeftCell="A22">
      <selection activeCell="H33" sqref="H33"/>
    </sheetView>
  </sheetViews>
  <sheetFormatPr defaultColWidth="10.875" defaultRowHeight="19.5" customHeight="1"/>
  <cols>
    <col min="1" max="1" width="5.50390625" style="561" customWidth="1"/>
    <col min="2" max="2" width="20.625" style="561" customWidth="1"/>
    <col min="3" max="3" width="10.875" style="561" customWidth="1"/>
    <col min="4" max="4" width="13.00390625" style="561" customWidth="1"/>
    <col min="5" max="6" width="12.875" style="561" customWidth="1"/>
    <col min="7" max="7" width="2.375" style="561" customWidth="1"/>
    <col min="8" max="8" width="13.00390625" style="561" customWidth="1"/>
    <col min="9" max="9" width="12.00390625" style="561" customWidth="1"/>
    <col min="10" max="10" width="12.375" style="561" customWidth="1"/>
    <col min="11" max="11" width="2.375" style="1208" customWidth="1"/>
    <col min="12" max="12" width="13.00390625" style="561" customWidth="1"/>
    <col min="13" max="16384" width="10.875" style="561" customWidth="1"/>
  </cols>
  <sheetData>
    <row r="2" spans="2:11" ht="19.5" customHeight="1">
      <c r="B2" s="1247" t="str">
        <f>UPPER("Number of net productive and dry wells drilled")</f>
        <v>NUMBER OF NET PRODUCTIVE AND DRY WELLS DRILLED</v>
      </c>
      <c r="C2" s="1247"/>
      <c r="D2" s="1247"/>
      <c r="E2" s="1247"/>
      <c r="F2" s="1247"/>
      <c r="G2" s="1247"/>
      <c r="H2" s="1247"/>
      <c r="I2" s="1247"/>
      <c r="J2" s="1247"/>
      <c r="K2" s="1206"/>
    </row>
    <row r="4" spans="2:14" ht="19.5" customHeight="1">
      <c r="B4" s="1035" t="s">
        <v>56</v>
      </c>
      <c r="D4" s="1297">
        <v>2014</v>
      </c>
      <c r="E4" s="1277"/>
      <c r="F4" s="1277"/>
      <c r="H4" s="1297">
        <v>2013</v>
      </c>
      <c r="I4" s="1277"/>
      <c r="J4" s="1277"/>
      <c r="L4" s="1297">
        <v>2012</v>
      </c>
      <c r="M4" s="1277"/>
      <c r="N4" s="1277"/>
    </row>
    <row r="5" spans="2:14" ht="39.75" customHeight="1">
      <c r="B5" s="1295" t="s">
        <v>730</v>
      </c>
      <c r="C5" s="1295"/>
      <c r="D5" s="1034" t="s">
        <v>739</v>
      </c>
      <c r="E5" s="1034" t="s">
        <v>738</v>
      </c>
      <c r="F5" s="1034" t="s">
        <v>737</v>
      </c>
      <c r="G5" s="1052"/>
      <c r="H5" s="1034" t="s">
        <v>739</v>
      </c>
      <c r="I5" s="1034" t="s">
        <v>738</v>
      </c>
      <c r="J5" s="1034" t="s">
        <v>737</v>
      </c>
      <c r="K5" s="1052"/>
      <c r="L5" s="1034" t="s">
        <v>739</v>
      </c>
      <c r="M5" s="1034" t="s">
        <v>738</v>
      </c>
      <c r="N5" s="1034" t="s">
        <v>737</v>
      </c>
    </row>
    <row r="6" spans="2:14" ht="19.5" customHeight="1">
      <c r="B6" s="1030" t="s">
        <v>736</v>
      </c>
      <c r="C6" s="21" t="s">
        <v>373</v>
      </c>
      <c r="D6" s="1051">
        <v>1.4</v>
      </c>
      <c r="E6" s="1050">
        <v>0.2</v>
      </c>
      <c r="F6" s="1047">
        <v>1.6</v>
      </c>
      <c r="H6" s="1049">
        <v>1.5</v>
      </c>
      <c r="I6" s="1048">
        <v>0.2</v>
      </c>
      <c r="J6" s="1046">
        <v>1.7</v>
      </c>
      <c r="L6" s="1049">
        <v>0.9</v>
      </c>
      <c r="M6" s="1048">
        <v>3.3</v>
      </c>
      <c r="N6" s="1046">
        <v>4.2</v>
      </c>
    </row>
    <row r="7" spans="3:14" ht="19.5" customHeight="1">
      <c r="C7" s="21" t="s">
        <v>54</v>
      </c>
      <c r="D7" s="230">
        <v>2</v>
      </c>
      <c r="E7" s="229">
        <v>3.3</v>
      </c>
      <c r="F7" s="1047">
        <v>5.3</v>
      </c>
      <c r="H7" s="162">
        <v>1.5</v>
      </c>
      <c r="I7" s="163">
        <v>5.1</v>
      </c>
      <c r="J7" s="1046">
        <v>6.6</v>
      </c>
      <c r="L7" s="162">
        <v>4.9</v>
      </c>
      <c r="M7" s="163">
        <v>2.8</v>
      </c>
      <c r="N7" s="1046">
        <v>7.7</v>
      </c>
    </row>
    <row r="8" spans="3:14" ht="19.5" customHeight="1">
      <c r="C8" s="21" t="s">
        <v>358</v>
      </c>
      <c r="D8" s="230">
        <v>2.1</v>
      </c>
      <c r="E8" s="229">
        <v>0.3</v>
      </c>
      <c r="F8" s="1047">
        <v>2.4</v>
      </c>
      <c r="H8" s="162">
        <v>2.9</v>
      </c>
      <c r="I8" s="163">
        <v>1.4</v>
      </c>
      <c r="J8" s="1046">
        <v>4.3</v>
      </c>
      <c r="L8" s="162">
        <v>3.9</v>
      </c>
      <c r="M8" s="163">
        <v>0.6</v>
      </c>
      <c r="N8" s="1046">
        <v>4.5</v>
      </c>
    </row>
    <row r="9" spans="3:20" ht="19.5" customHeight="1">
      <c r="C9" s="21" t="s">
        <v>353</v>
      </c>
      <c r="D9" s="230">
        <v>0.3</v>
      </c>
      <c r="E9" s="229">
        <v>0.3</v>
      </c>
      <c r="F9" s="1047">
        <v>0.6</v>
      </c>
      <c r="H9" s="162">
        <v>0.6</v>
      </c>
      <c r="I9" s="163">
        <v>0.7</v>
      </c>
      <c r="J9" s="1046">
        <v>1.3</v>
      </c>
      <c r="L9" s="162" t="s">
        <v>20</v>
      </c>
      <c r="M9" s="163" t="s">
        <v>20</v>
      </c>
      <c r="N9" s="1046" t="s">
        <v>20</v>
      </c>
      <c r="T9" s="560"/>
    </row>
    <row r="10" spans="3:14" ht="19.5" customHeight="1">
      <c r="C10" s="52" t="s">
        <v>350</v>
      </c>
      <c r="D10" s="1045">
        <v>1.2</v>
      </c>
      <c r="E10" s="1044">
        <v>1.4</v>
      </c>
      <c r="F10" s="1043">
        <v>2.6</v>
      </c>
      <c r="H10" s="166">
        <v>1.6</v>
      </c>
      <c r="I10" s="167">
        <v>4.3</v>
      </c>
      <c r="J10" s="168">
        <v>5.9</v>
      </c>
      <c r="L10" s="166">
        <v>2.4</v>
      </c>
      <c r="M10" s="167">
        <v>1.4</v>
      </c>
      <c r="N10" s="168">
        <v>3.8</v>
      </c>
    </row>
    <row r="11" spans="2:14" ht="19.5" customHeight="1">
      <c r="B11" s="596" t="s">
        <v>734</v>
      </c>
      <c r="C11" s="596"/>
      <c r="D11" s="1019">
        <v>7</v>
      </c>
      <c r="E11" s="1042">
        <v>5.5</v>
      </c>
      <c r="F11" s="1041">
        <v>12.5</v>
      </c>
      <c r="G11" s="562"/>
      <c r="H11" s="1040">
        <v>8.1</v>
      </c>
      <c r="I11" s="1039">
        <v>11.7</v>
      </c>
      <c r="J11" s="1038">
        <v>19.8</v>
      </c>
      <c r="K11" s="1209"/>
      <c r="L11" s="1040">
        <v>12.1</v>
      </c>
      <c r="M11" s="1039">
        <v>8.1</v>
      </c>
      <c r="N11" s="1038">
        <v>20.2</v>
      </c>
    </row>
    <row r="12" spans="2:14" ht="19.5" customHeight="1">
      <c r="B12" s="1030" t="s">
        <v>735</v>
      </c>
      <c r="C12" s="21" t="s">
        <v>373</v>
      </c>
      <c r="D12" s="230">
        <v>8.8</v>
      </c>
      <c r="E12" s="229" t="s">
        <v>20</v>
      </c>
      <c r="F12" s="1047">
        <v>8.8</v>
      </c>
      <c r="H12" s="162">
        <v>6.9</v>
      </c>
      <c r="I12" s="163">
        <v>0.3</v>
      </c>
      <c r="J12" s="1046">
        <v>7.2</v>
      </c>
      <c r="L12" s="162">
        <v>6</v>
      </c>
      <c r="M12" s="163">
        <v>0.7</v>
      </c>
      <c r="N12" s="1046">
        <v>6.7</v>
      </c>
    </row>
    <row r="13" spans="3:14" ht="19.5" customHeight="1">
      <c r="C13" s="21" t="s">
        <v>54</v>
      </c>
      <c r="D13" s="230">
        <v>24.6</v>
      </c>
      <c r="E13" s="229">
        <v>1</v>
      </c>
      <c r="F13" s="1047">
        <v>25.6</v>
      </c>
      <c r="H13" s="162">
        <v>19.7</v>
      </c>
      <c r="I13" s="163">
        <v>0.4</v>
      </c>
      <c r="J13" s="1046">
        <v>20.1</v>
      </c>
      <c r="L13" s="162">
        <v>22.7</v>
      </c>
      <c r="M13" s="163" t="s">
        <v>20</v>
      </c>
      <c r="N13" s="1046">
        <v>22.7</v>
      </c>
    </row>
    <row r="14" spans="3:14" ht="19.5" customHeight="1">
      <c r="C14" s="21" t="s">
        <v>358</v>
      </c>
      <c r="D14" s="230">
        <v>128.1</v>
      </c>
      <c r="E14" s="229">
        <v>0.2</v>
      </c>
      <c r="F14" s="1047">
        <v>128.3</v>
      </c>
      <c r="H14" s="162">
        <v>98</v>
      </c>
      <c r="I14" s="163" t="s">
        <v>20</v>
      </c>
      <c r="J14" s="1046">
        <v>98</v>
      </c>
      <c r="L14" s="162">
        <v>70.6</v>
      </c>
      <c r="M14" s="163" t="s">
        <v>20</v>
      </c>
      <c r="N14" s="1046">
        <v>70.6</v>
      </c>
    </row>
    <row r="15" spans="3:14" ht="19.5" customHeight="1">
      <c r="C15" s="21" t="s">
        <v>353</v>
      </c>
      <c r="D15" s="230">
        <v>36.1</v>
      </c>
      <c r="E15" s="229">
        <v>0.2</v>
      </c>
      <c r="F15" s="1047">
        <v>36.3</v>
      </c>
      <c r="H15" s="162">
        <v>42.7</v>
      </c>
      <c r="I15" s="163">
        <v>0.3</v>
      </c>
      <c r="J15" s="1046">
        <v>43</v>
      </c>
      <c r="L15" s="162">
        <v>43.3</v>
      </c>
      <c r="M15" s="163" t="s">
        <v>20</v>
      </c>
      <c r="N15" s="1046">
        <v>43.3</v>
      </c>
    </row>
    <row r="16" spans="3:14" ht="19.5" customHeight="1">
      <c r="C16" s="52" t="s">
        <v>350</v>
      </c>
      <c r="D16" s="1045">
        <v>135</v>
      </c>
      <c r="E16" s="1044">
        <v>1.3</v>
      </c>
      <c r="F16" s="1043">
        <v>136.3</v>
      </c>
      <c r="H16" s="166">
        <v>198</v>
      </c>
      <c r="I16" s="167" t="s">
        <v>20</v>
      </c>
      <c r="J16" s="168">
        <v>198</v>
      </c>
      <c r="L16" s="166">
        <v>127.8</v>
      </c>
      <c r="M16" s="167" t="s">
        <v>20</v>
      </c>
      <c r="N16" s="168">
        <v>127.8</v>
      </c>
    </row>
    <row r="17" spans="2:14" ht="19.5" customHeight="1">
      <c r="B17" s="596" t="s">
        <v>734</v>
      </c>
      <c r="C17" s="596"/>
      <c r="D17" s="1019">
        <v>332.6</v>
      </c>
      <c r="E17" s="1042">
        <v>2.7</v>
      </c>
      <c r="F17" s="1041">
        <v>335.3</v>
      </c>
      <c r="G17" s="562"/>
      <c r="H17" s="1040">
        <v>365.3</v>
      </c>
      <c r="I17" s="1039">
        <v>1</v>
      </c>
      <c r="J17" s="1038">
        <v>366.3</v>
      </c>
      <c r="K17" s="1209"/>
      <c r="L17" s="1040">
        <v>270.4</v>
      </c>
      <c r="M17" s="1039">
        <v>0.7</v>
      </c>
      <c r="N17" s="1038">
        <v>271.1</v>
      </c>
    </row>
    <row r="18" spans="2:14" ht="19.5" customHeight="1">
      <c r="B18" s="916" t="s">
        <v>47</v>
      </c>
      <c r="C18" s="916"/>
      <c r="D18" s="1015">
        <v>339.6</v>
      </c>
      <c r="E18" s="1037">
        <v>8.2</v>
      </c>
      <c r="F18" s="1036">
        <v>347.8</v>
      </c>
      <c r="H18" s="1015">
        <v>373.4</v>
      </c>
      <c r="I18" s="1037">
        <v>12.7</v>
      </c>
      <c r="J18" s="1036">
        <v>386.1</v>
      </c>
      <c r="L18" s="1015">
        <v>282.5</v>
      </c>
      <c r="M18" s="1037">
        <v>8.8</v>
      </c>
      <c r="N18" s="1036">
        <v>291.3</v>
      </c>
    </row>
    <row r="20" spans="2:10" ht="19.5" customHeight="1">
      <c r="B20" s="1035" t="s">
        <v>56</v>
      </c>
      <c r="D20" s="1277" t="s">
        <v>1</v>
      </c>
      <c r="E20" s="1277"/>
      <c r="F20" s="1277"/>
      <c r="H20" s="1277" t="s">
        <v>165</v>
      </c>
      <c r="I20" s="1277"/>
      <c r="J20" s="1277"/>
    </row>
    <row r="21" spans="2:10" ht="39.75" customHeight="1">
      <c r="B21" s="1295" t="s">
        <v>730</v>
      </c>
      <c r="C21" s="1295"/>
      <c r="D21" s="1034" t="s">
        <v>739</v>
      </c>
      <c r="E21" s="1034" t="s">
        <v>738</v>
      </c>
      <c r="F21" s="1034" t="s">
        <v>737</v>
      </c>
      <c r="H21" s="1034" t="s">
        <v>739</v>
      </c>
      <c r="I21" s="1034" t="s">
        <v>738</v>
      </c>
      <c r="J21" s="1034" t="s">
        <v>737</v>
      </c>
    </row>
    <row r="22" spans="2:10" ht="19.5" customHeight="1">
      <c r="B22" s="1030" t="s">
        <v>736</v>
      </c>
      <c r="C22" s="21" t="s">
        <v>373</v>
      </c>
      <c r="D22" s="1029">
        <v>1.5</v>
      </c>
      <c r="E22" s="1028">
        <v>1.7</v>
      </c>
      <c r="F22" s="165">
        <v>3.2</v>
      </c>
      <c r="H22" s="1228" t="s">
        <v>936</v>
      </c>
      <c r="I22" s="1229" t="s">
        <v>937</v>
      </c>
      <c r="J22" s="1230" t="s">
        <v>938</v>
      </c>
    </row>
    <row r="23" spans="3:10" ht="19.5" customHeight="1">
      <c r="C23" s="21" t="s">
        <v>54</v>
      </c>
      <c r="D23" s="150">
        <v>2.9</v>
      </c>
      <c r="E23" s="149">
        <v>1.5</v>
      </c>
      <c r="F23" s="165">
        <v>4.4</v>
      </c>
      <c r="H23" s="1231" t="s">
        <v>939</v>
      </c>
      <c r="I23" s="1232" t="s">
        <v>940</v>
      </c>
      <c r="J23" s="1230" t="s">
        <v>941</v>
      </c>
    </row>
    <row r="24" spans="3:10" ht="19.5" customHeight="1">
      <c r="C24" s="21" t="s">
        <v>358</v>
      </c>
      <c r="D24" s="150">
        <v>1.2</v>
      </c>
      <c r="E24" s="149">
        <v>1.3</v>
      </c>
      <c r="F24" s="165">
        <v>2.5</v>
      </c>
      <c r="H24" s="1231" t="s">
        <v>942</v>
      </c>
      <c r="I24" s="1232" t="s">
        <v>943</v>
      </c>
      <c r="J24" s="1230" t="s">
        <v>944</v>
      </c>
    </row>
    <row r="25" spans="3:10" ht="19.5" customHeight="1">
      <c r="C25" s="21" t="s">
        <v>353</v>
      </c>
      <c r="D25" s="150">
        <v>1.2</v>
      </c>
      <c r="E25" s="149">
        <v>0.8</v>
      </c>
      <c r="F25" s="165">
        <v>2</v>
      </c>
      <c r="H25" s="1231" t="s">
        <v>945</v>
      </c>
      <c r="I25" s="1232" t="s">
        <v>946</v>
      </c>
      <c r="J25" s="1230" t="s">
        <v>947</v>
      </c>
    </row>
    <row r="26" spans="3:10" ht="19.5" customHeight="1">
      <c r="C26" s="52" t="s">
        <v>350</v>
      </c>
      <c r="D26" s="169">
        <v>2.1</v>
      </c>
      <c r="E26" s="170">
        <v>3.7</v>
      </c>
      <c r="F26" s="171">
        <v>5.8</v>
      </c>
      <c r="H26" s="1233" t="s">
        <v>948</v>
      </c>
      <c r="I26" s="1234" t="s">
        <v>947</v>
      </c>
      <c r="J26" s="1235" t="s">
        <v>949</v>
      </c>
    </row>
    <row r="27" spans="2:11" ht="19.5" customHeight="1">
      <c r="B27" s="596" t="s">
        <v>734</v>
      </c>
      <c r="C27" s="596"/>
      <c r="D27" s="1033">
        <v>8.9</v>
      </c>
      <c r="E27" s="1032">
        <v>9</v>
      </c>
      <c r="F27" s="1031">
        <v>17.9</v>
      </c>
      <c r="G27" s="1016"/>
      <c r="H27" s="1236" t="s">
        <v>950</v>
      </c>
      <c r="I27" s="1237" t="s">
        <v>951</v>
      </c>
      <c r="J27" s="1238" t="s">
        <v>952</v>
      </c>
      <c r="K27" s="1016"/>
    </row>
    <row r="28" spans="2:10" ht="19.5" customHeight="1">
      <c r="B28" s="1030" t="s">
        <v>735</v>
      </c>
      <c r="C28" s="21" t="s">
        <v>373</v>
      </c>
      <c r="D28" s="1025">
        <v>7.5</v>
      </c>
      <c r="E28" s="1024" t="s">
        <v>20</v>
      </c>
      <c r="F28" s="1023">
        <v>7.5</v>
      </c>
      <c r="H28" s="1228" t="s">
        <v>953</v>
      </c>
      <c r="I28" s="1229" t="s">
        <v>20</v>
      </c>
      <c r="J28" s="1230" t="s">
        <v>953</v>
      </c>
    </row>
    <row r="29" spans="3:10" ht="19.5" customHeight="1">
      <c r="C29" s="21" t="s">
        <v>54</v>
      </c>
      <c r="D29" s="1025">
        <v>24.7</v>
      </c>
      <c r="E29" s="1024" t="s">
        <v>20</v>
      </c>
      <c r="F29" s="1023">
        <v>24.7</v>
      </c>
      <c r="H29" s="1231" t="s">
        <v>954</v>
      </c>
      <c r="I29" s="1232" t="s">
        <v>20</v>
      </c>
      <c r="J29" s="1230" t="s">
        <v>954</v>
      </c>
    </row>
    <row r="30" spans="3:10" ht="19.5" customHeight="1">
      <c r="C30" s="21" t="s">
        <v>358</v>
      </c>
      <c r="D30" s="1025">
        <v>113.1</v>
      </c>
      <c r="E30" s="1027" t="s">
        <v>20</v>
      </c>
      <c r="F30" s="1026">
        <v>113.1</v>
      </c>
      <c r="H30" s="1231" t="s">
        <v>964</v>
      </c>
      <c r="I30" s="1232" t="s">
        <v>955</v>
      </c>
      <c r="J30" s="1230" t="s">
        <v>956</v>
      </c>
    </row>
    <row r="31" spans="3:10" ht="19.5" customHeight="1">
      <c r="C31" s="21" t="s">
        <v>353</v>
      </c>
      <c r="D31" s="1025">
        <v>32.6</v>
      </c>
      <c r="E31" s="1025">
        <v>2.6</v>
      </c>
      <c r="F31" s="1023">
        <v>35.2</v>
      </c>
      <c r="H31" s="1231" t="s">
        <v>965</v>
      </c>
      <c r="I31" s="1232" t="s">
        <v>957</v>
      </c>
      <c r="J31" s="1230" t="s">
        <v>958</v>
      </c>
    </row>
    <row r="32" spans="3:10" ht="19.5" customHeight="1">
      <c r="C32" s="52" t="s">
        <v>350</v>
      </c>
      <c r="D32" s="1022">
        <v>118.4</v>
      </c>
      <c r="E32" s="1021" t="s">
        <v>20</v>
      </c>
      <c r="F32" s="1020">
        <v>118.4</v>
      </c>
      <c r="H32" s="1233" t="s">
        <v>959</v>
      </c>
      <c r="I32" s="1234" t="s">
        <v>20</v>
      </c>
      <c r="J32" s="1235" t="s">
        <v>959</v>
      </c>
    </row>
    <row r="33" spans="2:11" ht="19.5" customHeight="1">
      <c r="B33" s="596" t="s">
        <v>734</v>
      </c>
      <c r="C33" s="596"/>
      <c r="D33" s="1019">
        <v>296.3</v>
      </c>
      <c r="E33" s="1018">
        <v>2.6</v>
      </c>
      <c r="F33" s="1017">
        <v>298.9</v>
      </c>
      <c r="G33" s="1016"/>
      <c r="H33" s="1245" t="s">
        <v>1034</v>
      </c>
      <c r="I33" s="1239" t="s">
        <v>960</v>
      </c>
      <c r="J33" s="1240" t="s">
        <v>961</v>
      </c>
      <c r="K33" s="1016"/>
    </row>
    <row r="34" spans="2:10" ht="19.5" customHeight="1">
      <c r="B34" s="916" t="s">
        <v>47</v>
      </c>
      <c r="C34" s="916"/>
      <c r="D34" s="1015">
        <v>305.2</v>
      </c>
      <c r="E34" s="1014">
        <v>11.6</v>
      </c>
      <c r="F34" s="1013">
        <v>316.8</v>
      </c>
      <c r="H34" s="1243" t="s">
        <v>966</v>
      </c>
      <c r="I34" s="1241" t="s">
        <v>962</v>
      </c>
      <c r="J34" s="1242" t="s">
        <v>963</v>
      </c>
    </row>
    <row r="37" spans="2:11" ht="19.5" customHeight="1">
      <c r="B37" s="1249" t="s">
        <v>733</v>
      </c>
      <c r="C37" s="1250"/>
      <c r="D37" s="1250"/>
      <c r="E37" s="1250"/>
      <c r="F37" s="1250"/>
      <c r="G37" s="1250"/>
      <c r="H37" s="1250"/>
      <c r="I37" s="1250"/>
      <c r="J37" s="1250"/>
      <c r="K37" s="1207"/>
    </row>
    <row r="38" spans="2:11" ht="19.5" customHeight="1">
      <c r="B38" s="1250" t="s">
        <v>732</v>
      </c>
      <c r="C38" s="1250"/>
      <c r="D38" s="1250"/>
      <c r="E38" s="1250"/>
      <c r="F38" s="1250"/>
      <c r="G38" s="1250"/>
      <c r="H38" s="1250"/>
      <c r="I38" s="1250"/>
      <c r="J38" s="1250"/>
      <c r="K38" s="1207"/>
    </row>
    <row r="39" spans="2:11" ht="19.5" customHeight="1">
      <c r="B39" s="1250" t="s">
        <v>731</v>
      </c>
      <c r="C39" s="1250"/>
      <c r="D39" s="1250"/>
      <c r="E39" s="1250"/>
      <c r="F39" s="1250"/>
      <c r="G39" s="1250"/>
      <c r="H39" s="1250"/>
      <c r="I39" s="1250"/>
      <c r="J39" s="1250"/>
      <c r="K39" s="1207"/>
    </row>
    <row r="40" spans="2:11" ht="19.5" customHeight="1">
      <c r="B40" s="1283"/>
      <c r="C40" s="1283"/>
      <c r="D40" s="1283"/>
      <c r="E40" s="1283"/>
      <c r="F40" s="1283"/>
      <c r="G40" s="1283"/>
      <c r="H40" s="1283"/>
      <c r="I40" s="1283"/>
      <c r="J40" s="1283"/>
      <c r="K40" s="1211"/>
    </row>
  </sheetData>
  <sheetProtection/>
  <mergeCells count="12">
    <mergeCell ref="D20:F20"/>
    <mergeCell ref="H20:J20"/>
    <mergeCell ref="L4:N4"/>
    <mergeCell ref="B2:J2"/>
    <mergeCell ref="D4:F4"/>
    <mergeCell ref="H4:J4"/>
    <mergeCell ref="B5:C5"/>
    <mergeCell ref="B40:J40"/>
    <mergeCell ref="B39:J39"/>
    <mergeCell ref="B38:J38"/>
    <mergeCell ref="B21:C21"/>
    <mergeCell ref="B37:J37"/>
  </mergeCells>
  <printOptions/>
  <pageMargins left="0.75" right="0.75" top="1" bottom="1" header="0.5" footer="0.5"/>
  <pageSetup orientation="portrait" paperSize="9" scale="70"/>
  <rowBreaks count="1" manualBreakCount="1">
    <brk id="35" max="255" man="1"/>
  </rowBreaks>
  <drawing r:id="rId1"/>
</worksheet>
</file>

<file path=xl/worksheets/sheet52.xml><?xml version="1.0" encoding="utf-8"?>
<worksheet xmlns="http://schemas.openxmlformats.org/spreadsheetml/2006/main" xmlns:r="http://schemas.openxmlformats.org/officeDocument/2006/relationships">
  <sheetPr>
    <tabColor rgb="FF542C73"/>
  </sheetPr>
  <dimension ref="B2:J61"/>
  <sheetViews>
    <sheetView showGridLines="0" zoomScale="120" zoomScaleNormal="120" zoomScalePageLayoutView="120" workbookViewId="0" topLeftCell="A1">
      <pane xSplit="43680" topLeftCell="O1" activePane="topLeft" state="split"/>
      <selection pane="topLeft" activeCell="B2" sqref="B2:F2"/>
      <selection pane="topRight" activeCell="C5" sqref="C5:G9"/>
    </sheetView>
  </sheetViews>
  <sheetFormatPr defaultColWidth="10.875" defaultRowHeight="19.5" customHeight="1"/>
  <cols>
    <col min="1" max="1" width="5.50390625" style="561" customWidth="1"/>
    <col min="2" max="2" width="39.375" style="561" customWidth="1"/>
    <col min="3" max="16384" width="10.875" style="561" customWidth="1"/>
  </cols>
  <sheetData>
    <row r="2" spans="2:6" ht="33" customHeight="1">
      <c r="B2" s="1289" t="s">
        <v>967</v>
      </c>
      <c r="C2" s="1289"/>
      <c r="D2" s="1289"/>
      <c r="E2" s="1289"/>
      <c r="F2" s="1289"/>
    </row>
    <row r="4" spans="2:10" ht="19.5" customHeight="1">
      <c r="B4" s="1009" t="s">
        <v>56</v>
      </c>
      <c r="C4" s="1293">
        <v>2014</v>
      </c>
      <c r="D4" s="1293"/>
      <c r="E4" s="1293">
        <v>2013</v>
      </c>
      <c r="F4" s="1293"/>
      <c r="G4" s="1293">
        <v>2012</v>
      </c>
      <c r="H4" s="1293"/>
      <c r="I4" s="1252"/>
      <c r="J4" s="1252"/>
    </row>
    <row r="5" spans="2:8" ht="19.5" customHeight="1">
      <c r="B5" s="1067" t="s">
        <v>730</v>
      </c>
      <c r="C5" s="762" t="s">
        <v>717</v>
      </c>
      <c r="D5" s="1066" t="s">
        <v>744</v>
      </c>
      <c r="E5" s="762" t="s">
        <v>717</v>
      </c>
      <c r="F5" s="1066" t="s">
        <v>744</v>
      </c>
      <c r="G5" s="762" t="s">
        <v>717</v>
      </c>
      <c r="H5" s="1066" t="s">
        <v>744</v>
      </c>
    </row>
    <row r="6" spans="2:8" ht="19.5" customHeight="1">
      <c r="B6" s="605" t="s">
        <v>736</v>
      </c>
      <c r="C6" s="1064"/>
      <c r="D6" s="1065"/>
      <c r="E6" s="1064"/>
      <c r="F6" s="1065"/>
      <c r="G6" s="1064"/>
      <c r="H6" s="1065"/>
    </row>
    <row r="7" spans="2:8" ht="19.5" customHeight="1">
      <c r="B7" s="21" t="s">
        <v>373</v>
      </c>
      <c r="C7" s="69">
        <v>6</v>
      </c>
      <c r="D7" s="229">
        <v>2.1</v>
      </c>
      <c r="E7" s="306">
        <v>2</v>
      </c>
      <c r="F7" s="163">
        <v>1.5</v>
      </c>
      <c r="G7" s="306">
        <v>1</v>
      </c>
      <c r="H7" s="163">
        <v>1</v>
      </c>
    </row>
    <row r="8" spans="2:8" ht="19.5" customHeight="1">
      <c r="B8" s="21" t="s">
        <v>54</v>
      </c>
      <c r="C8" s="69">
        <v>32</v>
      </c>
      <c r="D8" s="229">
        <v>9.6</v>
      </c>
      <c r="E8" s="306">
        <v>31</v>
      </c>
      <c r="F8" s="163">
        <v>9.8</v>
      </c>
      <c r="G8" s="306">
        <v>4</v>
      </c>
      <c r="H8" s="163">
        <v>1.3</v>
      </c>
    </row>
    <row r="9" spans="2:8" ht="19.5" customHeight="1">
      <c r="B9" s="21" t="s">
        <v>358</v>
      </c>
      <c r="C9" s="69">
        <v>12</v>
      </c>
      <c r="D9" s="229">
        <v>4</v>
      </c>
      <c r="E9" s="306">
        <v>15</v>
      </c>
      <c r="F9" s="163">
        <v>6.7</v>
      </c>
      <c r="G9" s="306">
        <v>7</v>
      </c>
      <c r="H9" s="163">
        <v>3.4</v>
      </c>
    </row>
    <row r="10" spans="2:8" ht="19.5" customHeight="1">
      <c r="B10" s="21" t="s">
        <v>353</v>
      </c>
      <c r="C10" s="69">
        <v>13</v>
      </c>
      <c r="D10" s="229">
        <v>4.2</v>
      </c>
      <c r="E10" s="306">
        <v>10</v>
      </c>
      <c r="F10" s="163">
        <v>3.6</v>
      </c>
      <c r="G10" s="306">
        <v>2</v>
      </c>
      <c r="H10" s="163">
        <v>1.1</v>
      </c>
    </row>
    <row r="11" spans="2:8" ht="19.5" customHeight="1">
      <c r="B11" s="52" t="s">
        <v>350</v>
      </c>
      <c r="C11" s="73">
        <v>12</v>
      </c>
      <c r="D11" s="1044">
        <v>3.4</v>
      </c>
      <c r="E11" s="308">
        <v>15</v>
      </c>
      <c r="F11" s="167">
        <v>5.7</v>
      </c>
      <c r="G11" s="308">
        <v>2</v>
      </c>
      <c r="H11" s="167">
        <v>1.3</v>
      </c>
    </row>
    <row r="12" spans="2:8" ht="19.5" customHeight="1">
      <c r="B12" s="596" t="s">
        <v>734</v>
      </c>
      <c r="C12" s="513">
        <v>75</v>
      </c>
      <c r="D12" s="1042">
        <v>23.3</v>
      </c>
      <c r="E12" s="1068">
        <v>73</v>
      </c>
      <c r="F12" s="1039">
        <v>27.3</v>
      </c>
      <c r="G12" s="1068">
        <v>16</v>
      </c>
      <c r="H12" s="1039">
        <v>8.1</v>
      </c>
    </row>
    <row r="13" spans="2:8" ht="19.5" customHeight="1">
      <c r="B13" s="605" t="s">
        <v>745</v>
      </c>
      <c r="C13" s="864"/>
      <c r="D13" s="1058"/>
      <c r="E13" s="1070"/>
      <c r="F13" s="1069"/>
      <c r="G13" s="1070"/>
      <c r="H13" s="1069"/>
    </row>
    <row r="14" spans="2:8" ht="19.5" customHeight="1">
      <c r="B14" s="21" t="s">
        <v>373</v>
      </c>
      <c r="C14" s="69">
        <v>36</v>
      </c>
      <c r="D14" s="229">
        <v>13.9</v>
      </c>
      <c r="E14" s="306">
        <v>35</v>
      </c>
      <c r="F14" s="163">
        <v>13.4</v>
      </c>
      <c r="G14" s="306">
        <v>23</v>
      </c>
      <c r="H14" s="163">
        <v>6.2</v>
      </c>
    </row>
    <row r="15" spans="2:8" ht="19.5" customHeight="1">
      <c r="B15" s="21" t="s">
        <v>54</v>
      </c>
      <c r="C15" s="69">
        <v>47</v>
      </c>
      <c r="D15" s="229">
        <v>12.6</v>
      </c>
      <c r="E15" s="306">
        <v>27</v>
      </c>
      <c r="F15" s="163">
        <v>7.7</v>
      </c>
      <c r="G15" s="306">
        <v>25</v>
      </c>
      <c r="H15" s="163">
        <v>6.4</v>
      </c>
    </row>
    <row r="16" spans="2:8" ht="19.5" customHeight="1">
      <c r="B16" s="21" t="s">
        <v>358</v>
      </c>
      <c r="C16" s="69">
        <v>370</v>
      </c>
      <c r="D16" s="229">
        <v>159.3</v>
      </c>
      <c r="E16" s="306">
        <v>348</v>
      </c>
      <c r="F16" s="163">
        <v>120.7</v>
      </c>
      <c r="G16" s="306">
        <v>29</v>
      </c>
      <c r="H16" s="163">
        <v>8.2</v>
      </c>
    </row>
    <row r="17" spans="2:8" ht="19.5" customHeight="1">
      <c r="B17" s="21" t="s">
        <v>353</v>
      </c>
      <c r="C17" s="69">
        <v>128</v>
      </c>
      <c r="D17" s="229">
        <v>14</v>
      </c>
      <c r="E17" s="306">
        <v>129</v>
      </c>
      <c r="F17" s="163">
        <v>15.8</v>
      </c>
      <c r="G17" s="306">
        <v>93</v>
      </c>
      <c r="H17" s="163">
        <v>6.1</v>
      </c>
    </row>
    <row r="18" spans="2:8" ht="19.5" customHeight="1">
      <c r="B18" s="52" t="s">
        <v>350</v>
      </c>
      <c r="C18" s="73">
        <v>1000</v>
      </c>
      <c r="D18" s="1044">
        <v>238.9</v>
      </c>
      <c r="E18" s="308">
        <v>821</v>
      </c>
      <c r="F18" s="167">
        <v>246.1</v>
      </c>
      <c r="G18" s="308">
        <v>171</v>
      </c>
      <c r="H18" s="167">
        <v>49.2</v>
      </c>
    </row>
    <row r="19" spans="2:8" ht="19.5" customHeight="1">
      <c r="B19" s="596" t="s">
        <v>734</v>
      </c>
      <c r="C19" s="513">
        <v>1581</v>
      </c>
      <c r="D19" s="1042">
        <v>438.7</v>
      </c>
      <c r="E19" s="1068">
        <v>1360</v>
      </c>
      <c r="F19" s="1039">
        <v>403.7</v>
      </c>
      <c r="G19" s="1068">
        <v>341</v>
      </c>
      <c r="H19" s="1039">
        <v>76.1</v>
      </c>
    </row>
    <row r="20" spans="2:8" ht="19.5" customHeight="1">
      <c r="B20" s="916" t="s">
        <v>47</v>
      </c>
      <c r="C20" s="970">
        <v>1656</v>
      </c>
      <c r="D20" s="1037">
        <v>462</v>
      </c>
      <c r="E20" s="970">
        <v>1433</v>
      </c>
      <c r="F20" s="1037">
        <v>431</v>
      </c>
      <c r="G20" s="970">
        <v>357</v>
      </c>
      <c r="H20" s="1037">
        <v>84.2</v>
      </c>
    </row>
    <row r="22" spans="2:6" ht="19.5" customHeight="1">
      <c r="B22" s="1009" t="s">
        <v>723</v>
      </c>
      <c r="C22" s="1293">
        <v>2011</v>
      </c>
      <c r="D22" s="1293"/>
      <c r="E22" s="1293">
        <v>2010</v>
      </c>
      <c r="F22" s="1293"/>
    </row>
    <row r="23" spans="2:6" ht="19.5" customHeight="1">
      <c r="B23" s="1067" t="s">
        <v>730</v>
      </c>
      <c r="C23" s="762" t="s">
        <v>717</v>
      </c>
      <c r="D23" s="1066" t="s">
        <v>744</v>
      </c>
      <c r="E23" s="762" t="s">
        <v>717</v>
      </c>
      <c r="F23" s="1066" t="s">
        <v>744</v>
      </c>
    </row>
    <row r="24" spans="2:6" ht="19.5" customHeight="1">
      <c r="B24" s="605" t="s">
        <v>736</v>
      </c>
      <c r="C24" s="1064"/>
      <c r="D24" s="1065"/>
      <c r="E24" s="1064"/>
      <c r="F24" s="1063"/>
    </row>
    <row r="25" spans="2:6" ht="19.5" customHeight="1">
      <c r="B25" s="21" t="s">
        <v>373</v>
      </c>
      <c r="C25" s="1062">
        <v>2</v>
      </c>
      <c r="D25" s="1061">
        <v>2</v>
      </c>
      <c r="E25" s="1056">
        <v>3</v>
      </c>
      <c r="F25" s="1055">
        <v>2.1</v>
      </c>
    </row>
    <row r="26" spans="2:6" ht="19.5" customHeight="1">
      <c r="B26" s="21" t="s">
        <v>54</v>
      </c>
      <c r="C26" s="85">
        <v>2</v>
      </c>
      <c r="D26" s="1024">
        <v>0.8</v>
      </c>
      <c r="E26" s="1056">
        <v>4</v>
      </c>
      <c r="F26" s="1055">
        <v>1.4</v>
      </c>
    </row>
    <row r="27" spans="2:6" ht="19.5" customHeight="1">
      <c r="B27" s="21" t="s">
        <v>358</v>
      </c>
      <c r="C27" s="85">
        <v>3</v>
      </c>
      <c r="D27" s="1024">
        <v>1</v>
      </c>
      <c r="E27" s="1056">
        <v>2</v>
      </c>
      <c r="F27" s="1055">
        <v>0.9</v>
      </c>
    </row>
    <row r="28" spans="2:6" ht="19.5" customHeight="1">
      <c r="B28" s="21" t="s">
        <v>353</v>
      </c>
      <c r="C28" s="85" t="s">
        <v>20</v>
      </c>
      <c r="D28" s="1024" t="s">
        <v>20</v>
      </c>
      <c r="E28" s="1056">
        <v>2</v>
      </c>
      <c r="F28" s="1055">
        <v>1.2</v>
      </c>
    </row>
    <row r="29" spans="2:6" ht="19.5" customHeight="1">
      <c r="B29" s="52" t="s">
        <v>350</v>
      </c>
      <c r="C29" s="111">
        <v>1</v>
      </c>
      <c r="D29" s="1021">
        <v>0.6</v>
      </c>
      <c r="E29" s="1054">
        <v>2</v>
      </c>
      <c r="F29" s="1053">
        <v>1.1</v>
      </c>
    </row>
    <row r="30" spans="2:6" ht="19.5" customHeight="1">
      <c r="B30" s="863" t="s">
        <v>734</v>
      </c>
      <c r="C30" s="513">
        <v>8</v>
      </c>
      <c r="D30" s="1042">
        <v>4.4</v>
      </c>
      <c r="E30" s="853">
        <v>13</v>
      </c>
      <c r="F30" s="1060">
        <v>6.7</v>
      </c>
    </row>
    <row r="31" spans="2:6" ht="19.5" customHeight="1">
      <c r="B31" s="1059" t="s">
        <v>743</v>
      </c>
      <c r="C31" s="864"/>
      <c r="D31" s="1058"/>
      <c r="E31" s="864"/>
      <c r="F31" s="1057"/>
    </row>
    <row r="32" spans="2:6" ht="19.5" customHeight="1">
      <c r="B32" s="21" t="s">
        <v>373</v>
      </c>
      <c r="C32" s="85">
        <v>21</v>
      </c>
      <c r="D32" s="1024">
        <v>4.5</v>
      </c>
      <c r="E32" s="1056">
        <v>21</v>
      </c>
      <c r="F32" s="1055">
        <v>3.8</v>
      </c>
    </row>
    <row r="33" spans="2:6" ht="19.5" customHeight="1">
      <c r="B33" s="21" t="s">
        <v>54</v>
      </c>
      <c r="C33" s="85">
        <v>31</v>
      </c>
      <c r="D33" s="1024">
        <v>11.3</v>
      </c>
      <c r="E33" s="1056">
        <v>29</v>
      </c>
      <c r="F33" s="1055">
        <v>6.4</v>
      </c>
    </row>
    <row r="34" spans="2:6" ht="19.5" customHeight="1">
      <c r="B34" s="21" t="s">
        <v>358</v>
      </c>
      <c r="C34" s="85">
        <v>22</v>
      </c>
      <c r="D34" s="1024">
        <v>5.7</v>
      </c>
      <c r="E34" s="1056">
        <v>99</v>
      </c>
      <c r="F34" s="1055">
        <v>29.2</v>
      </c>
    </row>
    <row r="35" spans="2:6" ht="19.5" customHeight="1">
      <c r="B35" s="21" t="s">
        <v>353</v>
      </c>
      <c r="C35" s="85">
        <v>26</v>
      </c>
      <c r="D35" s="1024">
        <v>3.5</v>
      </c>
      <c r="E35" s="1056">
        <v>20</v>
      </c>
      <c r="F35" s="1055">
        <v>5.1</v>
      </c>
    </row>
    <row r="36" spans="2:6" ht="19.5" customHeight="1">
      <c r="B36" s="52" t="s">
        <v>350</v>
      </c>
      <c r="C36" s="111">
        <v>11</v>
      </c>
      <c r="D36" s="1021">
        <v>5.1</v>
      </c>
      <c r="E36" s="1054">
        <v>23</v>
      </c>
      <c r="F36" s="1053">
        <v>9.8</v>
      </c>
    </row>
    <row r="37" spans="2:6" ht="19.5" customHeight="1">
      <c r="B37" s="596" t="s">
        <v>734</v>
      </c>
      <c r="C37" s="513">
        <v>111</v>
      </c>
      <c r="D37" s="1042">
        <v>30.1</v>
      </c>
      <c r="E37" s="513">
        <v>192</v>
      </c>
      <c r="F37" s="1019">
        <v>54.3</v>
      </c>
    </row>
    <row r="38" spans="2:6" ht="19.5" customHeight="1">
      <c r="B38" s="916" t="s">
        <v>47</v>
      </c>
      <c r="C38" s="970">
        <v>119</v>
      </c>
      <c r="D38" s="1037">
        <v>34.5</v>
      </c>
      <c r="E38" s="970">
        <v>205</v>
      </c>
      <c r="F38" s="1015">
        <v>61</v>
      </c>
    </row>
    <row r="41" spans="2:9" ht="19.5" customHeight="1">
      <c r="B41" s="560" t="s">
        <v>742</v>
      </c>
      <c r="C41" s="560"/>
      <c r="D41" s="560"/>
      <c r="E41" s="560"/>
      <c r="F41" s="560"/>
      <c r="G41" s="560"/>
      <c r="H41" s="560"/>
      <c r="I41" s="560"/>
    </row>
    <row r="42" spans="2:9" ht="19.5" customHeight="1">
      <c r="B42" s="560" t="s">
        <v>741</v>
      </c>
      <c r="C42" s="560"/>
      <c r="D42" s="560"/>
      <c r="E42" s="560"/>
      <c r="F42" s="560"/>
      <c r="G42" s="560"/>
      <c r="H42" s="560"/>
      <c r="I42" s="560"/>
    </row>
    <row r="43" spans="2:9" ht="19.5" customHeight="1">
      <c r="B43" s="560" t="s">
        <v>740</v>
      </c>
      <c r="C43" s="560"/>
      <c r="D43" s="560"/>
      <c r="E43" s="560"/>
      <c r="F43" s="560"/>
      <c r="G43" s="560"/>
      <c r="H43" s="560"/>
      <c r="I43" s="560"/>
    </row>
    <row r="44" spans="2:9" ht="19.5" customHeight="1">
      <c r="B44" s="560"/>
      <c r="C44" s="560"/>
      <c r="D44" s="560"/>
      <c r="E44" s="560"/>
      <c r="F44" s="560"/>
      <c r="G44" s="560"/>
      <c r="H44" s="560"/>
      <c r="I44" s="560"/>
    </row>
    <row r="61" spans="2:8" s="263" customFormat="1" ht="19.5" customHeight="1">
      <c r="B61" s="561"/>
      <c r="C61" s="561"/>
      <c r="D61" s="561"/>
      <c r="E61" s="561"/>
      <c r="F61" s="561"/>
      <c r="G61" s="561"/>
      <c r="H61" s="561"/>
    </row>
  </sheetData>
  <sheetProtection/>
  <mergeCells count="7">
    <mergeCell ref="I4:J4"/>
    <mergeCell ref="C22:D22"/>
    <mergeCell ref="E22:F22"/>
    <mergeCell ref="G4:H4"/>
    <mergeCell ref="B2:F2"/>
    <mergeCell ref="C4:D4"/>
    <mergeCell ref="E4:F4"/>
  </mergeCells>
  <printOptions/>
  <pageMargins left="0.75" right="0.75" top="1" bottom="1" header="0.5" footer="0.5"/>
  <pageSetup orientation="portrait" paperSize="9" scale="56"/>
  <drawing r:id="rId1"/>
</worksheet>
</file>

<file path=xl/worksheets/sheet53.xml><?xml version="1.0" encoding="utf-8"?>
<worksheet xmlns="http://schemas.openxmlformats.org/spreadsheetml/2006/main" xmlns:r="http://schemas.openxmlformats.org/officeDocument/2006/relationships">
  <sheetPr>
    <tabColor rgb="FF542C73"/>
  </sheetPr>
  <dimension ref="B2:N18"/>
  <sheetViews>
    <sheetView showGridLines="0" zoomScale="120" zoomScaleNormal="120" zoomScalePageLayoutView="120" workbookViewId="0" topLeftCell="A1">
      <selection activeCell="A3" sqref="A3"/>
    </sheetView>
  </sheetViews>
  <sheetFormatPr defaultColWidth="10.875" defaultRowHeight="19.5" customHeight="1"/>
  <cols>
    <col min="1" max="1" width="5.50390625" style="561" customWidth="1"/>
    <col min="2" max="2" width="39.375" style="561" customWidth="1"/>
    <col min="3" max="3" width="10.875" style="561" customWidth="1"/>
    <col min="4" max="16384" width="10.875" style="561" customWidth="1"/>
  </cols>
  <sheetData>
    <row r="2" spans="2:14" ht="19.5" customHeight="1">
      <c r="B2" s="1247" t="s">
        <v>758</v>
      </c>
      <c r="C2" s="1247"/>
      <c r="D2" s="1247"/>
      <c r="E2" s="1247"/>
      <c r="F2" s="1247"/>
      <c r="G2" s="1247"/>
      <c r="H2" s="1247"/>
      <c r="I2" s="1247"/>
      <c r="J2" s="1247"/>
      <c r="K2" s="1247"/>
      <c r="L2" s="1247"/>
      <c r="M2" s="1247"/>
      <c r="N2" s="1247"/>
    </row>
    <row r="4" spans="2:7" ht="19.5" customHeight="1">
      <c r="B4" s="755" t="s">
        <v>757</v>
      </c>
      <c r="C4" s="770">
        <v>2014</v>
      </c>
      <c r="D4" s="762">
        <v>2013</v>
      </c>
      <c r="E4" s="752">
        <v>2012</v>
      </c>
      <c r="F4" s="752">
        <v>2011</v>
      </c>
      <c r="G4" s="752">
        <v>2010</v>
      </c>
    </row>
    <row r="5" spans="2:7" ht="19.5" customHeight="1">
      <c r="B5" s="21" t="s">
        <v>756</v>
      </c>
      <c r="C5" s="602">
        <v>2901</v>
      </c>
      <c r="D5" s="1073">
        <v>3022</v>
      </c>
      <c r="E5" s="1072">
        <v>2975</v>
      </c>
      <c r="F5" s="760">
        <v>3888</v>
      </c>
      <c r="G5" s="760">
        <v>4547</v>
      </c>
    </row>
    <row r="6" spans="2:7" ht="19.5" customHeight="1">
      <c r="B6" s="21" t="s">
        <v>755</v>
      </c>
      <c r="C6" s="602">
        <v>3105</v>
      </c>
      <c r="D6" s="301">
        <v>2731</v>
      </c>
      <c r="E6" s="108">
        <v>3198</v>
      </c>
      <c r="F6" s="72">
        <v>3162</v>
      </c>
      <c r="G6" s="72">
        <v>2783</v>
      </c>
    </row>
    <row r="7" spans="2:7" ht="19.5" customHeight="1">
      <c r="B7" s="21" t="s">
        <v>754</v>
      </c>
      <c r="C7" s="602">
        <v>937</v>
      </c>
      <c r="D7" s="301">
        <v>952</v>
      </c>
      <c r="E7" s="108">
        <v>921</v>
      </c>
      <c r="F7" s="72">
        <v>969</v>
      </c>
      <c r="G7" s="72">
        <v>926</v>
      </c>
    </row>
    <row r="8" spans="2:7" ht="19.5" customHeight="1">
      <c r="B8" s="21" t="s">
        <v>753</v>
      </c>
      <c r="C8" s="602">
        <v>1277</v>
      </c>
      <c r="D8" s="301">
        <v>1308</v>
      </c>
      <c r="E8" s="108">
        <v>1168</v>
      </c>
      <c r="F8" s="72">
        <v>1310</v>
      </c>
      <c r="G8" s="72">
        <v>1195</v>
      </c>
    </row>
    <row r="9" spans="2:7" ht="19.5" customHeight="1">
      <c r="B9" s="21" t="s">
        <v>752</v>
      </c>
      <c r="C9" s="602">
        <v>344</v>
      </c>
      <c r="D9" s="301">
        <v>378</v>
      </c>
      <c r="E9" s="108">
        <v>358</v>
      </c>
      <c r="F9" s="72">
        <v>369</v>
      </c>
      <c r="G9" s="72">
        <v>374</v>
      </c>
    </row>
    <row r="10" spans="2:7" ht="19.5" customHeight="1">
      <c r="B10" s="21" t="s">
        <v>751</v>
      </c>
      <c r="C10" s="602">
        <v>290</v>
      </c>
      <c r="D10" s="301">
        <v>272</v>
      </c>
      <c r="E10" s="108">
        <v>268</v>
      </c>
      <c r="F10" s="72">
        <v>287</v>
      </c>
      <c r="G10" s="72">
        <v>293</v>
      </c>
    </row>
    <row r="11" spans="2:7" ht="19.5" customHeight="1">
      <c r="B11" s="21" t="s">
        <v>750</v>
      </c>
      <c r="C11" s="602">
        <v>658</v>
      </c>
      <c r="D11" s="301">
        <v>567</v>
      </c>
      <c r="E11" s="108">
        <v>631</v>
      </c>
      <c r="F11" s="72">
        <v>521</v>
      </c>
      <c r="G11" s="72">
        <v>562</v>
      </c>
    </row>
    <row r="12" spans="2:7" ht="19.5" customHeight="1">
      <c r="B12" s="21" t="s">
        <v>749</v>
      </c>
      <c r="C12" s="602">
        <v>2590</v>
      </c>
      <c r="D12" s="301">
        <v>2983</v>
      </c>
      <c r="E12" s="108">
        <v>1900</v>
      </c>
      <c r="F12" s="72">
        <v>2686</v>
      </c>
      <c r="G12" s="72">
        <v>1637</v>
      </c>
    </row>
    <row r="13" spans="2:7" ht="19.5" customHeight="1">
      <c r="B13" s="21" t="s">
        <v>748</v>
      </c>
      <c r="C13" s="602">
        <v>44</v>
      </c>
      <c r="D13" s="301">
        <v>43</v>
      </c>
      <c r="E13" s="72" t="s">
        <v>20</v>
      </c>
      <c r="F13" s="72" t="s">
        <v>20</v>
      </c>
      <c r="G13" s="72" t="s">
        <v>20</v>
      </c>
    </row>
    <row r="14" spans="2:7" ht="19.5" customHeight="1">
      <c r="B14" s="759" t="s">
        <v>47</v>
      </c>
      <c r="C14" s="1071">
        <v>12146</v>
      </c>
      <c r="D14" s="1071">
        <v>12257</v>
      </c>
      <c r="E14" s="1071">
        <v>11418</v>
      </c>
      <c r="F14" s="1071">
        <v>13192</v>
      </c>
      <c r="G14" s="1071">
        <v>12317</v>
      </c>
    </row>
    <row r="16" spans="2:14" ht="12.75" customHeight="1">
      <c r="B16" s="1249" t="s">
        <v>747</v>
      </c>
      <c r="C16" s="1250"/>
      <c r="D16" s="1250"/>
      <c r="E16" s="1250"/>
      <c r="F16" s="1250"/>
      <c r="G16" s="1250"/>
      <c r="H16" s="1250"/>
      <c r="I16" s="1250"/>
      <c r="J16" s="1250"/>
      <c r="K16" s="1250"/>
      <c r="L16" s="1250"/>
      <c r="M16" s="1250"/>
      <c r="N16" s="1250"/>
    </row>
    <row r="17" spans="2:14" ht="12.75" customHeight="1">
      <c r="B17" s="1250" t="s">
        <v>746</v>
      </c>
      <c r="C17" s="1250"/>
      <c r="D17" s="1250"/>
      <c r="E17" s="1250"/>
      <c r="F17" s="1250"/>
      <c r="G17" s="1250"/>
      <c r="H17" s="1250"/>
      <c r="I17" s="1250"/>
      <c r="J17" s="1250"/>
      <c r="K17" s="1250"/>
      <c r="L17" s="1250"/>
      <c r="M17" s="1250"/>
      <c r="N17" s="1250"/>
    </row>
    <row r="18" spans="2:14" ht="19.5" customHeight="1">
      <c r="B18" s="1250" t="s">
        <v>970</v>
      </c>
      <c r="C18" s="1250"/>
      <c r="D18" s="1250"/>
      <c r="E18" s="1250"/>
      <c r="F18" s="1250"/>
      <c r="G18" s="1250"/>
      <c r="H18" s="1250"/>
      <c r="I18" s="1250"/>
      <c r="J18" s="1250"/>
      <c r="K18" s="1250"/>
      <c r="L18" s="1250"/>
      <c r="M18" s="1250"/>
      <c r="N18" s="1250"/>
    </row>
  </sheetData>
  <sheetProtection/>
  <mergeCells count="4">
    <mergeCell ref="B2:N2"/>
    <mergeCell ref="B16:N16"/>
    <mergeCell ref="B17:N17"/>
    <mergeCell ref="B18:N18"/>
  </mergeCells>
  <printOptions/>
  <pageMargins left="0.7480314960629921" right="0.7480314960629921" top="0.984251968503937" bottom="0.984251968503937" header="0.5118110236220472" footer="0.5118110236220472"/>
  <pageSetup orientation="landscape" paperSize="9" scale="72"/>
  <drawing r:id="rId1"/>
</worksheet>
</file>

<file path=xl/worksheets/sheet54.xml><?xml version="1.0" encoding="utf-8"?>
<worksheet xmlns="http://schemas.openxmlformats.org/spreadsheetml/2006/main" xmlns:r="http://schemas.openxmlformats.org/officeDocument/2006/relationships">
  <sheetPr>
    <tabColor rgb="FF542C73"/>
  </sheetPr>
  <dimension ref="B2:H44"/>
  <sheetViews>
    <sheetView showGridLines="0" view="pageBreakPreview" zoomScale="120" zoomScaleNormal="120" zoomScaleSheetLayoutView="120" zoomScalePageLayoutView="120" workbookViewId="0" topLeftCell="A1">
      <selection activeCell="A4" sqref="A4"/>
    </sheetView>
  </sheetViews>
  <sheetFormatPr defaultColWidth="10.875" defaultRowHeight="19.5" customHeight="1"/>
  <cols>
    <col min="1" max="1" width="5.50390625" style="561" customWidth="1"/>
    <col min="2" max="2" width="39.375" style="561" customWidth="1"/>
    <col min="3" max="3" width="27.875" style="561" customWidth="1"/>
    <col min="4" max="4" width="27.375" style="561" customWidth="1"/>
    <col min="5" max="5" width="10.875" style="1074" customWidth="1"/>
    <col min="6" max="16384" width="10.875" style="561" customWidth="1"/>
  </cols>
  <sheetData>
    <row r="2" spans="2:8" ht="19.5" customHeight="1">
      <c r="B2" s="1247" t="str">
        <f>UPPER("Interests in pipelines")</f>
        <v>INTERESTS IN PIPELINES</v>
      </c>
      <c r="C2" s="1247"/>
      <c r="D2" s="1247"/>
      <c r="E2" s="1247"/>
      <c r="F2" s="1247"/>
      <c r="G2" s="1247"/>
      <c r="H2" s="1247"/>
    </row>
    <row r="3" ht="19.5" customHeight="1">
      <c r="B3" s="1119" t="s">
        <v>844</v>
      </c>
    </row>
    <row r="4" spans="2:8" ht="19.5" customHeight="1">
      <c r="B4" s="1118" t="s">
        <v>240</v>
      </c>
      <c r="C4" s="1116"/>
      <c r="D4" s="1116"/>
      <c r="E4" s="1117"/>
      <c r="F4" s="1116"/>
      <c r="G4" s="1116"/>
      <c r="H4" s="1116"/>
    </row>
    <row r="5" spans="2:8" ht="19.5" customHeight="1">
      <c r="B5" s="917" t="s">
        <v>843</v>
      </c>
      <c r="C5" s="917" t="s">
        <v>842</v>
      </c>
      <c r="D5" s="917" t="s">
        <v>841</v>
      </c>
      <c r="E5" s="1115" t="s">
        <v>840</v>
      </c>
      <c r="F5" s="1115" t="s">
        <v>839</v>
      </c>
      <c r="G5" s="1115" t="s">
        <v>838</v>
      </c>
      <c r="H5" s="1115" t="s">
        <v>725</v>
      </c>
    </row>
    <row r="6" spans="2:8" ht="19.5" customHeight="1">
      <c r="B6" s="1114" t="s">
        <v>373</v>
      </c>
      <c r="C6" s="1114"/>
      <c r="D6" s="1113"/>
      <c r="E6" s="1112"/>
      <c r="F6" s="1112"/>
      <c r="G6" s="1112"/>
      <c r="H6" s="1111"/>
    </row>
    <row r="7" spans="2:8" ht="19.5" customHeight="1">
      <c r="B7" s="172" t="s">
        <v>570</v>
      </c>
      <c r="C7" s="266"/>
      <c r="D7" s="266"/>
      <c r="E7" s="1091"/>
      <c r="F7" s="1091"/>
      <c r="G7" s="1091"/>
      <c r="H7" s="1091"/>
    </row>
    <row r="8" spans="2:8" ht="19.5" customHeight="1">
      <c r="B8" s="1095" t="s">
        <v>837</v>
      </c>
      <c r="C8" s="1095" t="s">
        <v>836</v>
      </c>
      <c r="D8" s="26" t="s">
        <v>835</v>
      </c>
      <c r="E8" s="1094">
        <v>36.25</v>
      </c>
      <c r="F8" s="1093"/>
      <c r="G8" s="1093" t="s">
        <v>760</v>
      </c>
      <c r="H8" s="1092"/>
    </row>
    <row r="9" spans="2:8" ht="19.5" customHeight="1">
      <c r="B9" s="1095" t="s">
        <v>834</v>
      </c>
      <c r="C9" s="1095" t="s">
        <v>833</v>
      </c>
      <c r="D9" s="26" t="s">
        <v>832</v>
      </c>
      <c r="E9" s="1094">
        <v>16.76</v>
      </c>
      <c r="F9" s="1093"/>
      <c r="G9" s="1093" t="s">
        <v>760</v>
      </c>
      <c r="H9" s="1092"/>
    </row>
    <row r="10" spans="2:8" ht="19.5" customHeight="1">
      <c r="B10" s="1095" t="s">
        <v>831</v>
      </c>
      <c r="C10" s="1095" t="s">
        <v>830</v>
      </c>
      <c r="D10" s="26" t="s">
        <v>829</v>
      </c>
      <c r="E10" s="1094">
        <v>5</v>
      </c>
      <c r="F10" s="1093"/>
      <c r="G10" s="1093" t="s">
        <v>760</v>
      </c>
      <c r="H10" s="1092"/>
    </row>
    <row r="11" spans="2:8" ht="19.5" customHeight="1">
      <c r="B11" s="1095" t="s">
        <v>828</v>
      </c>
      <c r="C11" s="1095" t="s">
        <v>827</v>
      </c>
      <c r="D11" s="26" t="s">
        <v>826</v>
      </c>
      <c r="E11" s="1094">
        <v>34.93</v>
      </c>
      <c r="F11" s="1093"/>
      <c r="G11" s="1093" t="s">
        <v>760</v>
      </c>
      <c r="H11" s="1092"/>
    </row>
    <row r="12" spans="2:8" ht="19.5" customHeight="1">
      <c r="B12" s="1095" t="s">
        <v>825</v>
      </c>
      <c r="C12" s="1095" t="s">
        <v>824</v>
      </c>
      <c r="D12" s="26" t="s">
        <v>823</v>
      </c>
      <c r="E12" s="1094">
        <v>12.98</v>
      </c>
      <c r="F12" s="1093"/>
      <c r="G12" s="1093" t="s">
        <v>760</v>
      </c>
      <c r="H12" s="1092"/>
    </row>
    <row r="13" spans="2:8" ht="19.5" customHeight="1">
      <c r="B13" s="1095" t="s">
        <v>822</v>
      </c>
      <c r="C13" s="1095" t="s">
        <v>821</v>
      </c>
      <c r="D13" s="26" t="s">
        <v>820</v>
      </c>
      <c r="E13" s="1094">
        <v>10</v>
      </c>
      <c r="F13" s="1093"/>
      <c r="G13" s="1093" t="s">
        <v>760</v>
      </c>
      <c r="H13" s="1092"/>
    </row>
    <row r="14" spans="2:8" ht="19.5" customHeight="1">
      <c r="B14" s="1095" t="s">
        <v>819</v>
      </c>
      <c r="C14" s="1095" t="s">
        <v>818</v>
      </c>
      <c r="D14" s="26" t="s">
        <v>817</v>
      </c>
      <c r="E14" s="1094">
        <v>3.71</v>
      </c>
      <c r="F14" s="1093"/>
      <c r="G14" s="1093" t="s">
        <v>760</v>
      </c>
      <c r="H14" s="1092"/>
    </row>
    <row r="15" spans="2:8" ht="19.5" customHeight="1">
      <c r="B15" s="1110" t="s">
        <v>816</v>
      </c>
      <c r="C15" s="1110" t="s">
        <v>815</v>
      </c>
      <c r="D15" s="1110" t="s">
        <v>814</v>
      </c>
      <c r="E15" s="1109">
        <v>5</v>
      </c>
      <c r="F15" s="1107"/>
      <c r="G15" s="1108" t="s">
        <v>760</v>
      </c>
      <c r="H15" s="1107"/>
    </row>
    <row r="16" spans="2:8" ht="19.5" customHeight="1">
      <c r="B16" s="1106" t="s">
        <v>813</v>
      </c>
      <c r="C16" s="1105" t="s">
        <v>812</v>
      </c>
      <c r="D16" s="1104" t="s">
        <v>811</v>
      </c>
      <c r="E16" s="1103">
        <v>5.11</v>
      </c>
      <c r="F16" s="1102"/>
      <c r="G16" s="1102"/>
      <c r="H16" s="1102" t="s">
        <v>760</v>
      </c>
    </row>
    <row r="17" spans="2:8" ht="19.5" customHeight="1">
      <c r="B17" s="1101" t="s">
        <v>810</v>
      </c>
      <c r="C17" s="1100"/>
      <c r="D17" s="1100"/>
      <c r="E17" s="1099"/>
      <c r="F17" s="1099"/>
      <c r="G17" s="1099"/>
      <c r="H17" s="1099"/>
    </row>
    <row r="18" spans="2:8" ht="19.5" customHeight="1">
      <c r="B18" s="1095" t="s">
        <v>809</v>
      </c>
      <c r="C18" s="1095" t="s">
        <v>808</v>
      </c>
      <c r="D18" s="26" t="s">
        <v>805</v>
      </c>
      <c r="E18" s="1094">
        <v>5</v>
      </c>
      <c r="F18" s="1093"/>
      <c r="G18" s="1093"/>
      <c r="H18" s="1092" t="s">
        <v>760</v>
      </c>
    </row>
    <row r="19" spans="2:8" ht="19.5" customHeight="1">
      <c r="B19" s="1095" t="s">
        <v>807</v>
      </c>
      <c r="C19" s="1095" t="s">
        <v>806</v>
      </c>
      <c r="D19" s="26" t="s">
        <v>805</v>
      </c>
      <c r="E19" s="1094">
        <v>4.66</v>
      </c>
      <c r="F19" s="1093"/>
      <c r="G19" s="1093"/>
      <c r="H19" s="1092" t="s">
        <v>760</v>
      </c>
    </row>
    <row r="20" spans="2:8" ht="19.5" customHeight="1">
      <c r="B20" s="1086" t="s">
        <v>804</v>
      </c>
      <c r="C20" s="1086" t="s">
        <v>803</v>
      </c>
      <c r="D20" s="1085" t="s">
        <v>802</v>
      </c>
      <c r="E20" s="1084">
        <v>23</v>
      </c>
      <c r="F20" s="1083"/>
      <c r="G20" s="1083"/>
      <c r="H20" s="1082" t="s">
        <v>760</v>
      </c>
    </row>
    <row r="21" spans="2:8" ht="19.5" customHeight="1">
      <c r="B21" s="172" t="s">
        <v>372</v>
      </c>
      <c r="C21" s="266"/>
      <c r="D21" s="266"/>
      <c r="E21" s="1091"/>
      <c r="F21" s="1091"/>
      <c r="G21" s="1091"/>
      <c r="H21" s="1091"/>
    </row>
    <row r="22" spans="2:8" ht="19.5" customHeight="1">
      <c r="B22" s="1095" t="s">
        <v>801</v>
      </c>
      <c r="C22" s="1095" t="s">
        <v>800</v>
      </c>
      <c r="D22" s="26" t="s">
        <v>799</v>
      </c>
      <c r="E22" s="1094">
        <v>100</v>
      </c>
      <c r="F22" s="1093" t="s">
        <v>760</v>
      </c>
      <c r="G22" s="1093" t="s">
        <v>760</v>
      </c>
      <c r="H22" s="1092"/>
    </row>
    <row r="23" spans="2:8" ht="19.5" customHeight="1">
      <c r="B23" s="1095" t="s">
        <v>798</v>
      </c>
      <c r="C23" s="1095" t="s">
        <v>797</v>
      </c>
      <c r="D23" s="26" t="s">
        <v>796</v>
      </c>
      <c r="E23" s="1094">
        <v>43.25</v>
      </c>
      <c r="F23" s="1093"/>
      <c r="G23" s="1093" t="s">
        <v>760</v>
      </c>
      <c r="H23" s="1092"/>
    </row>
    <row r="24" spans="2:8" ht="19.5" customHeight="1">
      <c r="B24" s="1095" t="s">
        <v>795</v>
      </c>
      <c r="C24" s="1095" t="s">
        <v>794</v>
      </c>
      <c r="D24" s="26" t="s">
        <v>793</v>
      </c>
      <c r="E24" s="1094">
        <v>15.89</v>
      </c>
      <c r="F24" s="1093"/>
      <c r="G24" s="1093" t="s">
        <v>760</v>
      </c>
      <c r="H24" s="1092"/>
    </row>
    <row r="25" spans="2:8" ht="19.5" customHeight="1">
      <c r="B25" s="1095" t="s">
        <v>792</v>
      </c>
      <c r="C25" s="1095" t="s">
        <v>791</v>
      </c>
      <c r="D25" s="26" t="s">
        <v>790</v>
      </c>
      <c r="E25" s="1094">
        <v>100</v>
      </c>
      <c r="F25" s="1093" t="s">
        <v>760</v>
      </c>
      <c r="G25" s="1093"/>
      <c r="H25" s="1092" t="s">
        <v>760</v>
      </c>
    </row>
    <row r="26" spans="2:8" ht="19.5" customHeight="1">
      <c r="B26" s="1095" t="s">
        <v>789</v>
      </c>
      <c r="C26" s="1095" t="s">
        <v>788</v>
      </c>
      <c r="D26" s="26" t="s">
        <v>787</v>
      </c>
      <c r="E26" s="1094">
        <v>16</v>
      </c>
      <c r="F26" s="1093"/>
      <c r="G26" s="1093" t="s">
        <v>760</v>
      </c>
      <c r="H26" s="1092"/>
    </row>
    <row r="27" spans="2:8" ht="19.5" customHeight="1">
      <c r="B27" s="1095" t="s">
        <v>786</v>
      </c>
      <c r="C27" s="1095" t="s">
        <v>785</v>
      </c>
      <c r="D27" s="26" t="s">
        <v>783</v>
      </c>
      <c r="E27" s="1094">
        <v>25.73</v>
      </c>
      <c r="F27" s="1093"/>
      <c r="G27" s="1093"/>
      <c r="H27" s="1092" t="s">
        <v>760</v>
      </c>
    </row>
    <row r="28" spans="2:8" ht="19.5" customHeight="1">
      <c r="B28" s="1086" t="s">
        <v>784</v>
      </c>
      <c r="C28" s="1086" t="s">
        <v>783</v>
      </c>
      <c r="D28" s="1085" t="s">
        <v>782</v>
      </c>
      <c r="E28" s="1084">
        <v>54.66</v>
      </c>
      <c r="F28" s="1083" t="s">
        <v>760</v>
      </c>
      <c r="G28" s="1083"/>
      <c r="H28" s="1082" t="s">
        <v>760</v>
      </c>
    </row>
    <row r="29" spans="2:8" ht="19.5" customHeight="1">
      <c r="B29" s="1081" t="s">
        <v>54</v>
      </c>
      <c r="C29" s="1081"/>
      <c r="D29" s="1098"/>
      <c r="E29" s="1078"/>
      <c r="F29" s="1078"/>
      <c r="G29" s="1078"/>
      <c r="H29" s="1077"/>
    </row>
    <row r="30" spans="2:8" ht="19.5" customHeight="1">
      <c r="B30" s="172" t="s">
        <v>589</v>
      </c>
      <c r="C30" s="266"/>
      <c r="D30" s="266"/>
      <c r="E30" s="1091"/>
      <c r="F30" s="1091"/>
      <c r="G30" s="1091"/>
      <c r="H30" s="1091"/>
    </row>
    <row r="31" spans="2:8" ht="19.5" customHeight="1">
      <c r="B31" s="1095" t="s">
        <v>781</v>
      </c>
      <c r="C31" s="1095" t="s">
        <v>780</v>
      </c>
      <c r="D31" s="26" t="s">
        <v>777</v>
      </c>
      <c r="E31" s="1094" t="s">
        <v>776</v>
      </c>
      <c r="F31" s="1093" t="s">
        <v>760</v>
      </c>
      <c r="G31" s="1093" t="s">
        <v>760</v>
      </c>
      <c r="H31" s="1092"/>
    </row>
    <row r="32" spans="2:8" ht="19.5" customHeight="1">
      <c r="B32" s="1086" t="s">
        <v>779</v>
      </c>
      <c r="C32" s="1086" t="s">
        <v>778</v>
      </c>
      <c r="D32" s="1085" t="s">
        <v>777</v>
      </c>
      <c r="E32" s="1084" t="s">
        <v>776</v>
      </c>
      <c r="F32" s="1083" t="s">
        <v>760</v>
      </c>
      <c r="G32" s="1083" t="s">
        <v>760</v>
      </c>
      <c r="H32" s="1082"/>
    </row>
    <row r="33" spans="2:8" ht="19.5" customHeight="1">
      <c r="B33" s="1090" t="s">
        <v>358</v>
      </c>
      <c r="C33" s="1097"/>
      <c r="D33" s="1096"/>
      <c r="E33" s="1088"/>
      <c r="F33" s="1088"/>
      <c r="G33" s="1088"/>
      <c r="H33" s="1087"/>
    </row>
    <row r="34" spans="2:8" ht="19.5" customHeight="1">
      <c r="B34" s="51" t="s">
        <v>583</v>
      </c>
      <c r="C34" s="21"/>
      <c r="D34" s="21"/>
      <c r="E34" s="1092"/>
      <c r="F34" s="1092"/>
      <c r="G34" s="1092"/>
      <c r="H34" s="1092"/>
    </row>
    <row r="35" spans="2:8" ht="19.5" customHeight="1">
      <c r="B35" s="1095" t="s">
        <v>773</v>
      </c>
      <c r="C35" s="1095" t="s">
        <v>775</v>
      </c>
      <c r="D35" s="26"/>
      <c r="E35" s="1094">
        <v>15.4</v>
      </c>
      <c r="F35" s="1093"/>
      <c r="G35" s="1093"/>
      <c r="H35" s="1092" t="s">
        <v>760</v>
      </c>
    </row>
    <row r="36" spans="2:8" ht="19.5" customHeight="1">
      <c r="B36" s="1086" t="s">
        <v>774</v>
      </c>
      <c r="C36" s="1086" t="s">
        <v>773</v>
      </c>
      <c r="D36" s="1085" t="s">
        <v>772</v>
      </c>
      <c r="E36" s="1084">
        <v>32.68</v>
      </c>
      <c r="F36" s="1083"/>
      <c r="G36" s="1083"/>
      <c r="H36" s="1082" t="s">
        <v>760</v>
      </c>
    </row>
    <row r="37" spans="2:8" ht="19.5" customHeight="1">
      <c r="B37" s="172" t="s">
        <v>771</v>
      </c>
      <c r="C37" s="266"/>
      <c r="D37" s="266"/>
      <c r="E37" s="1091"/>
      <c r="F37" s="1091"/>
      <c r="G37" s="1091"/>
      <c r="H37" s="1091"/>
    </row>
    <row r="38" spans="2:8" ht="19.5" customHeight="1">
      <c r="B38" s="1086" t="s">
        <v>770</v>
      </c>
      <c r="C38" s="1086" t="s">
        <v>769</v>
      </c>
      <c r="D38" s="1085" t="s">
        <v>768</v>
      </c>
      <c r="E38" s="1084">
        <v>9.67</v>
      </c>
      <c r="F38" s="1083"/>
      <c r="G38" s="1083"/>
      <c r="H38" s="1082" t="s">
        <v>760</v>
      </c>
    </row>
    <row r="39" spans="2:8" ht="19.5" customHeight="1">
      <c r="B39" s="1090" t="s">
        <v>767</v>
      </c>
      <c r="C39" s="1090"/>
      <c r="D39" s="1089"/>
      <c r="E39" s="1088"/>
      <c r="F39" s="1088"/>
      <c r="G39" s="1088"/>
      <c r="H39" s="1087"/>
    </row>
    <row r="40" spans="2:8" ht="19.5" customHeight="1">
      <c r="B40" s="1086" t="s">
        <v>766</v>
      </c>
      <c r="C40" s="1086" t="s">
        <v>765</v>
      </c>
      <c r="D40" s="1085" t="s">
        <v>764</v>
      </c>
      <c r="E40" s="1084">
        <v>31.24</v>
      </c>
      <c r="F40" s="1083" t="s">
        <v>760</v>
      </c>
      <c r="G40" s="1083"/>
      <c r="H40" s="1082" t="s">
        <v>760</v>
      </c>
    </row>
    <row r="41" spans="2:8" ht="19.5" customHeight="1">
      <c r="B41" s="1081" t="s">
        <v>55</v>
      </c>
      <c r="C41" s="1080"/>
      <c r="D41" s="1079"/>
      <c r="E41" s="1078"/>
      <c r="F41" s="1078"/>
      <c r="G41" s="1078"/>
      <c r="H41" s="1077"/>
    </row>
    <row r="42" spans="2:8" ht="19.5" customHeight="1">
      <c r="B42" s="1075" t="s">
        <v>763</v>
      </c>
      <c r="C42" s="1075" t="s">
        <v>762</v>
      </c>
      <c r="D42" s="1075" t="s">
        <v>761</v>
      </c>
      <c r="E42" s="1076">
        <v>5</v>
      </c>
      <c r="F42" s="1075"/>
      <c r="G42" s="1075" t="s">
        <v>760</v>
      </c>
      <c r="H42" s="1075"/>
    </row>
    <row r="44" spans="2:8" ht="19.5" customHeight="1">
      <c r="B44" s="1250" t="s">
        <v>759</v>
      </c>
      <c r="C44" s="1250"/>
      <c r="D44" s="1250"/>
      <c r="E44" s="1250"/>
      <c r="F44" s="1250"/>
      <c r="G44" s="1250"/>
      <c r="H44" s="1250"/>
    </row>
  </sheetData>
  <sheetProtection/>
  <mergeCells count="2">
    <mergeCell ref="B2:H2"/>
    <mergeCell ref="B44:H44"/>
  </mergeCells>
  <printOptions/>
  <pageMargins left="0.75" right="0.75" top="1" bottom="1" header="0.5" footer="0.5"/>
  <pageSetup orientation="portrait" paperSize="9" scale="55" r:id="rId2"/>
  <drawing r:id="rId1"/>
</worksheet>
</file>

<file path=xl/worksheets/sheet55.xml><?xml version="1.0" encoding="utf-8"?>
<worksheet xmlns="http://schemas.openxmlformats.org/spreadsheetml/2006/main" xmlns:r="http://schemas.openxmlformats.org/officeDocument/2006/relationships">
  <sheetPr>
    <tabColor rgb="FF542C73"/>
  </sheetPr>
  <dimension ref="B2:N28"/>
  <sheetViews>
    <sheetView showGridLines="0" zoomScale="120" zoomScaleNormal="120" zoomScalePageLayoutView="120" workbookViewId="0" topLeftCell="A1">
      <selection activeCell="A3" sqref="A3"/>
    </sheetView>
  </sheetViews>
  <sheetFormatPr defaultColWidth="10.875" defaultRowHeight="19.5" customHeight="1"/>
  <cols>
    <col min="1" max="1" width="5.50390625" style="561" customWidth="1"/>
    <col min="2" max="2" width="39.375" style="561" customWidth="1"/>
    <col min="3" max="3" width="10.875" style="561" customWidth="1"/>
    <col min="4" max="16384" width="10.875" style="561" customWidth="1"/>
  </cols>
  <sheetData>
    <row r="2" spans="2:14" ht="19.5" customHeight="1">
      <c r="B2" s="1247" t="s">
        <v>849</v>
      </c>
      <c r="C2" s="1247"/>
      <c r="D2" s="1247"/>
      <c r="E2" s="1247"/>
      <c r="F2" s="1247"/>
      <c r="G2" s="1247"/>
      <c r="H2" s="1247"/>
      <c r="I2" s="1247"/>
      <c r="J2" s="1247"/>
      <c r="K2" s="1247"/>
      <c r="L2" s="1247"/>
      <c r="M2" s="1247"/>
      <c r="N2" s="1247"/>
    </row>
    <row r="4" spans="2:7" ht="19.5" customHeight="1">
      <c r="B4" s="1126" t="s">
        <v>848</v>
      </c>
      <c r="C4" s="770">
        <v>2014</v>
      </c>
      <c r="D4" s="762">
        <v>2013</v>
      </c>
      <c r="E4" s="762">
        <v>2012</v>
      </c>
      <c r="F4" s="762">
        <v>2011</v>
      </c>
      <c r="G4" s="762">
        <v>2010</v>
      </c>
    </row>
    <row r="5" spans="2:7" ht="19.5" customHeight="1">
      <c r="B5" s="882" t="s">
        <v>51</v>
      </c>
      <c r="C5" s="743">
        <v>9</v>
      </c>
      <c r="D5" s="761">
        <v>37</v>
      </c>
      <c r="E5" s="750">
        <v>53</v>
      </c>
      <c r="F5" s="760">
        <v>61</v>
      </c>
      <c r="G5" s="760">
        <v>74</v>
      </c>
    </row>
    <row r="6" spans="2:7" ht="19.5" customHeight="1">
      <c r="B6" s="882" t="s">
        <v>372</v>
      </c>
      <c r="C6" s="743">
        <v>313</v>
      </c>
      <c r="D6" s="306">
        <v>395</v>
      </c>
      <c r="E6" s="85">
        <v>379</v>
      </c>
      <c r="F6" s="72">
        <v>526</v>
      </c>
      <c r="G6" s="72">
        <v>676</v>
      </c>
    </row>
    <row r="7" spans="2:7" ht="19.5" customHeight="1">
      <c r="B7" s="882" t="s">
        <v>570</v>
      </c>
      <c r="C7" s="743">
        <v>465</v>
      </c>
      <c r="D7" s="306">
        <v>463</v>
      </c>
      <c r="E7" s="85">
        <v>491</v>
      </c>
      <c r="F7" s="72">
        <v>481</v>
      </c>
      <c r="G7" s="72">
        <v>530</v>
      </c>
    </row>
    <row r="8" spans="2:7" ht="19.5" customHeight="1">
      <c r="B8" s="882" t="s">
        <v>810</v>
      </c>
      <c r="C8" s="743">
        <v>155</v>
      </c>
      <c r="D8" s="306">
        <v>186</v>
      </c>
      <c r="E8" s="85">
        <v>176</v>
      </c>
      <c r="F8" s="72">
        <v>204</v>
      </c>
      <c r="G8" s="72">
        <v>225</v>
      </c>
    </row>
    <row r="9" spans="2:7" ht="19.5" customHeight="1">
      <c r="B9" s="882" t="s">
        <v>54</v>
      </c>
      <c r="C9" s="743">
        <v>63</v>
      </c>
      <c r="D9" s="306">
        <v>56</v>
      </c>
      <c r="E9" s="85">
        <v>112</v>
      </c>
      <c r="F9" s="72">
        <v>64</v>
      </c>
      <c r="G9" s="72">
        <v>54</v>
      </c>
    </row>
    <row r="10" spans="2:7" ht="19.5" customHeight="1">
      <c r="B10" s="818" t="s">
        <v>572</v>
      </c>
      <c r="C10" s="743">
        <v>147</v>
      </c>
      <c r="D10" s="306">
        <v>81</v>
      </c>
      <c r="E10" s="85">
        <v>64</v>
      </c>
      <c r="F10" s="72">
        <v>56</v>
      </c>
      <c r="G10" s="72">
        <v>52</v>
      </c>
    </row>
    <row r="11" spans="2:7" ht="19.5" customHeight="1">
      <c r="B11" s="882" t="s">
        <v>578</v>
      </c>
      <c r="C11" s="743">
        <v>65</v>
      </c>
      <c r="D11" s="306">
        <v>58</v>
      </c>
      <c r="E11" s="85">
        <v>54</v>
      </c>
      <c r="F11" s="72">
        <v>56</v>
      </c>
      <c r="G11" s="72">
        <v>59</v>
      </c>
    </row>
    <row r="12" spans="2:7" ht="19.5" customHeight="1">
      <c r="B12" s="882" t="s">
        <v>556</v>
      </c>
      <c r="C12" s="743">
        <v>155</v>
      </c>
      <c r="D12" s="306">
        <v>154</v>
      </c>
      <c r="E12" s="85">
        <v>178</v>
      </c>
      <c r="F12" s="72">
        <v>217</v>
      </c>
      <c r="G12" s="72">
        <v>258</v>
      </c>
    </row>
    <row r="13" spans="2:7" ht="19.5" customHeight="1">
      <c r="B13" s="882" t="s">
        <v>565</v>
      </c>
      <c r="C13" s="1125" t="s">
        <v>20</v>
      </c>
      <c r="D13" s="306" t="s">
        <v>20</v>
      </c>
      <c r="E13" s="85" t="s">
        <v>20</v>
      </c>
      <c r="F13" s="72">
        <v>215</v>
      </c>
      <c r="G13" s="72">
        <v>128</v>
      </c>
    </row>
    <row r="14" spans="2:7" ht="19.5" customHeight="1">
      <c r="B14" s="882" t="s">
        <v>577</v>
      </c>
      <c r="C14" s="743">
        <v>63</v>
      </c>
      <c r="D14" s="306">
        <v>45</v>
      </c>
      <c r="E14" s="85">
        <v>7</v>
      </c>
      <c r="F14" s="72" t="s">
        <v>20</v>
      </c>
      <c r="G14" s="72" t="s">
        <v>20</v>
      </c>
    </row>
    <row r="15" spans="2:7" ht="19.5" customHeight="1">
      <c r="B15" s="882" t="s">
        <v>847</v>
      </c>
      <c r="C15" s="743">
        <v>94</v>
      </c>
      <c r="D15" s="306">
        <v>92</v>
      </c>
      <c r="E15" s="85">
        <v>123</v>
      </c>
      <c r="F15" s="72">
        <v>115</v>
      </c>
      <c r="G15" s="72">
        <v>109</v>
      </c>
    </row>
    <row r="16" spans="2:7" ht="19.5" customHeight="1">
      <c r="B16" s="882" t="s">
        <v>575</v>
      </c>
      <c r="C16" s="743">
        <v>131</v>
      </c>
      <c r="D16" s="306">
        <v>126</v>
      </c>
      <c r="E16" s="85">
        <v>125</v>
      </c>
      <c r="F16" s="72">
        <v>118</v>
      </c>
      <c r="G16" s="72">
        <v>113</v>
      </c>
    </row>
    <row r="17" spans="2:7" ht="19.5" customHeight="1">
      <c r="B17" s="882" t="s">
        <v>574</v>
      </c>
      <c r="C17" s="743">
        <v>286</v>
      </c>
      <c r="D17" s="306">
        <v>296</v>
      </c>
      <c r="E17" s="85">
        <v>257</v>
      </c>
      <c r="F17" s="72">
        <v>197</v>
      </c>
      <c r="G17" s="72">
        <v>195</v>
      </c>
    </row>
    <row r="18" spans="2:7" ht="19.5" customHeight="1">
      <c r="B18" s="882" t="s">
        <v>357</v>
      </c>
      <c r="C18" s="743">
        <v>286</v>
      </c>
      <c r="D18" s="306">
        <v>252</v>
      </c>
      <c r="E18" s="85">
        <v>239</v>
      </c>
      <c r="F18" s="72">
        <v>222</v>
      </c>
      <c r="G18" s="72">
        <v>192</v>
      </c>
    </row>
    <row r="19" spans="2:7" ht="19.5" customHeight="1">
      <c r="B19" s="882" t="s">
        <v>583</v>
      </c>
      <c r="C19" s="743">
        <v>351</v>
      </c>
      <c r="D19" s="306">
        <v>347</v>
      </c>
      <c r="E19" s="85">
        <v>375</v>
      </c>
      <c r="F19" s="72">
        <v>376</v>
      </c>
      <c r="G19" s="72">
        <v>360</v>
      </c>
    </row>
    <row r="20" spans="2:7" ht="19.5" customHeight="1">
      <c r="B20" s="882" t="s">
        <v>560</v>
      </c>
      <c r="C20" s="1125" t="s">
        <v>20</v>
      </c>
      <c r="D20" s="306" t="s">
        <v>20</v>
      </c>
      <c r="E20" s="85">
        <v>14</v>
      </c>
      <c r="F20" s="72">
        <v>18</v>
      </c>
      <c r="G20" s="72">
        <v>24</v>
      </c>
    </row>
    <row r="21" spans="2:7" ht="19.5" customHeight="1">
      <c r="B21" s="882" t="s">
        <v>582</v>
      </c>
      <c r="C21" s="743">
        <v>136</v>
      </c>
      <c r="D21" s="306">
        <v>127</v>
      </c>
      <c r="E21" s="85">
        <v>124</v>
      </c>
      <c r="F21" s="72">
        <v>118</v>
      </c>
      <c r="G21" s="72">
        <v>95</v>
      </c>
    </row>
    <row r="22" spans="2:7" ht="19.5" customHeight="1">
      <c r="B22" s="882" t="s">
        <v>559</v>
      </c>
      <c r="C22" s="743">
        <v>87</v>
      </c>
      <c r="D22" s="306">
        <v>73</v>
      </c>
      <c r="E22" s="85">
        <v>64</v>
      </c>
      <c r="F22" s="72">
        <v>52</v>
      </c>
      <c r="G22" s="72">
        <v>52</v>
      </c>
    </row>
    <row r="23" spans="2:7" ht="19.5" customHeight="1">
      <c r="B23" s="882" t="s">
        <v>579</v>
      </c>
      <c r="C23" s="743">
        <v>21</v>
      </c>
      <c r="D23" s="306">
        <v>23</v>
      </c>
      <c r="E23" s="85">
        <v>29</v>
      </c>
      <c r="F23" s="72">
        <v>21</v>
      </c>
      <c r="G23" s="72">
        <v>6</v>
      </c>
    </row>
    <row r="24" spans="2:7" ht="19.5" customHeight="1">
      <c r="B24" s="1124" t="s">
        <v>581</v>
      </c>
      <c r="C24" s="1123" t="s">
        <v>20</v>
      </c>
      <c r="D24" s="308">
        <v>51</v>
      </c>
      <c r="E24" s="111">
        <v>67</v>
      </c>
      <c r="F24" s="76">
        <v>47</v>
      </c>
      <c r="G24" s="76" t="s">
        <v>20</v>
      </c>
    </row>
    <row r="25" spans="2:7" ht="19.5" customHeight="1">
      <c r="B25" s="1122" t="s">
        <v>47</v>
      </c>
      <c r="C25" s="1121">
        <v>2827</v>
      </c>
      <c r="D25" s="1121">
        <v>2862</v>
      </c>
      <c r="E25" s="1121">
        <v>2931</v>
      </c>
      <c r="F25" s="1120">
        <v>3164</v>
      </c>
      <c r="G25" s="1120">
        <v>3202</v>
      </c>
    </row>
    <row r="27" spans="2:14" ht="13.5" customHeight="1">
      <c r="B27" s="1250" t="s">
        <v>846</v>
      </c>
      <c r="C27" s="1250"/>
      <c r="D27" s="1250"/>
      <c r="E27" s="1250"/>
      <c r="F27" s="1250"/>
      <c r="G27" s="1250"/>
      <c r="H27" s="1250"/>
      <c r="I27" s="1250"/>
      <c r="J27" s="1250"/>
      <c r="K27" s="1250"/>
      <c r="L27" s="1250"/>
      <c r="M27" s="1250"/>
      <c r="N27" s="1250"/>
    </row>
    <row r="28" spans="2:14" ht="19.5" customHeight="1">
      <c r="B28" s="1250" t="s">
        <v>845</v>
      </c>
      <c r="C28" s="1250"/>
      <c r="D28" s="1250"/>
      <c r="E28" s="1250"/>
      <c r="F28" s="1250"/>
      <c r="G28" s="1250"/>
      <c r="H28" s="1250"/>
      <c r="I28" s="1250"/>
      <c r="J28" s="1250"/>
      <c r="K28" s="1250"/>
      <c r="L28" s="1250"/>
      <c r="M28" s="1250"/>
      <c r="N28" s="1250"/>
    </row>
  </sheetData>
  <sheetProtection/>
  <mergeCells count="3">
    <mergeCell ref="B2:N2"/>
    <mergeCell ref="B27:N27"/>
    <mergeCell ref="B28:N28"/>
  </mergeCells>
  <printOptions/>
  <pageMargins left="0.7480314960629921" right="0.7480314960629921" top="0.984251968503937" bottom="0.984251968503937" header="0.5118110236220472" footer="0.5118110236220472"/>
  <pageSetup orientation="landscape" paperSize="9" scale="72"/>
  <drawing r:id="rId1"/>
</worksheet>
</file>

<file path=xl/worksheets/sheet56.xml><?xml version="1.0" encoding="utf-8"?>
<worksheet xmlns="http://schemas.openxmlformats.org/spreadsheetml/2006/main" xmlns:r="http://schemas.openxmlformats.org/officeDocument/2006/relationships">
  <sheetPr>
    <tabColor rgb="FF542C73"/>
  </sheetPr>
  <dimension ref="B2:G19"/>
  <sheetViews>
    <sheetView showGridLines="0" zoomScale="120" zoomScaleNormal="120" zoomScalePageLayoutView="150" workbookViewId="0" topLeftCell="A1">
      <selection activeCell="A3" sqref="A3"/>
    </sheetView>
  </sheetViews>
  <sheetFormatPr defaultColWidth="10.875" defaultRowHeight="19.5" customHeight="1"/>
  <cols>
    <col min="1" max="1" width="5.50390625" style="561" customWidth="1"/>
    <col min="2" max="2" width="39.375" style="561" customWidth="1"/>
    <col min="3" max="5" width="10.875" style="561" customWidth="1"/>
    <col min="6" max="16384" width="10.875" style="561" customWidth="1"/>
  </cols>
  <sheetData>
    <row r="2" spans="2:7" ht="19.5" customHeight="1">
      <c r="B2" s="1247" t="str">
        <f>UPPER("Power generation facilities")</f>
        <v>POWER GENERATION FACILITIES</v>
      </c>
      <c r="C2" s="1247"/>
      <c r="D2" s="1247"/>
      <c r="E2" s="1247"/>
      <c r="F2" s="1247"/>
      <c r="G2" s="574"/>
    </row>
    <row r="4" spans="2:6" ht="19.5" customHeight="1">
      <c r="B4" s="1143"/>
      <c r="C4" s="1146" t="s">
        <v>862</v>
      </c>
      <c r="D4" s="1145" t="s">
        <v>861</v>
      </c>
      <c r="E4" s="1144" t="s">
        <v>860</v>
      </c>
      <c r="F4" s="1143" t="s">
        <v>859</v>
      </c>
    </row>
    <row r="5" spans="2:7" ht="19.5" customHeight="1">
      <c r="B5" s="51" t="s">
        <v>858</v>
      </c>
      <c r="C5" s="1135"/>
      <c r="D5" s="1142"/>
      <c r="E5" s="1141"/>
      <c r="F5" s="1135"/>
      <c r="G5" s="103"/>
    </row>
    <row r="6" spans="2:7" ht="19.5" customHeight="1">
      <c r="B6" s="1140" t="s">
        <v>857</v>
      </c>
      <c r="C6" s="1139" t="s">
        <v>852</v>
      </c>
      <c r="D6" s="130">
        <v>0.2</v>
      </c>
      <c r="E6" s="1138" t="s">
        <v>968</v>
      </c>
      <c r="F6" s="1137" t="s">
        <v>725</v>
      </c>
      <c r="G6" s="103"/>
    </row>
    <row r="7" spans="2:7" ht="19.5" customHeight="1">
      <c r="B7" s="172" t="s">
        <v>587</v>
      </c>
      <c r="C7" s="1132"/>
      <c r="D7" s="1134"/>
      <c r="E7" s="1133"/>
      <c r="F7" s="1132"/>
      <c r="G7" s="103"/>
    </row>
    <row r="8" spans="2:7" ht="19.5" customHeight="1">
      <c r="B8" s="818" t="s">
        <v>856</v>
      </c>
      <c r="C8" s="1136" t="s">
        <v>852</v>
      </c>
      <c r="D8" s="124">
        <v>0.1</v>
      </c>
      <c r="E8" s="107" t="s">
        <v>855</v>
      </c>
      <c r="F8" s="1135" t="s">
        <v>725</v>
      </c>
      <c r="G8" s="103"/>
    </row>
    <row r="9" spans="2:7" ht="19.5" customHeight="1">
      <c r="B9" s="172" t="s">
        <v>574</v>
      </c>
      <c r="C9" s="1132"/>
      <c r="D9" s="1134" t="s">
        <v>854</v>
      </c>
      <c r="E9" s="1133" t="s">
        <v>854</v>
      </c>
      <c r="F9" s="1132" t="s">
        <v>854</v>
      </c>
      <c r="G9" s="103"/>
    </row>
    <row r="10" spans="2:7" ht="19.5" customHeight="1">
      <c r="B10" s="1131" t="s">
        <v>853</v>
      </c>
      <c r="C10" s="1130" t="s">
        <v>852</v>
      </c>
      <c r="D10" s="1129">
        <v>0.28</v>
      </c>
      <c r="E10" s="1128" t="s">
        <v>851</v>
      </c>
      <c r="F10" s="1127" t="s">
        <v>725</v>
      </c>
      <c r="G10" s="103"/>
    </row>
    <row r="12" spans="2:6" ht="19.5" customHeight="1">
      <c r="B12" s="1250" t="s">
        <v>850</v>
      </c>
      <c r="C12" s="1250"/>
      <c r="D12" s="1250"/>
      <c r="E12" s="1250"/>
      <c r="F12" s="1250"/>
    </row>
    <row r="19" ht="19.5" customHeight="1">
      <c r="G19" s="561" t="s">
        <v>25</v>
      </c>
    </row>
  </sheetData>
  <sheetProtection/>
  <mergeCells count="2">
    <mergeCell ref="B2:F2"/>
    <mergeCell ref="B12:F12"/>
  </mergeCells>
  <printOptions/>
  <pageMargins left="0.75" right="0.75" top="1" bottom="1" header="0.5" footer="0.5"/>
  <pageSetup orientation="portrait" paperSize="9" scale="72"/>
  <drawing r:id="rId1"/>
</worksheet>
</file>

<file path=xl/worksheets/sheet57.xml><?xml version="1.0" encoding="utf-8"?>
<worksheet xmlns="http://schemas.openxmlformats.org/spreadsheetml/2006/main" xmlns:r="http://schemas.openxmlformats.org/officeDocument/2006/relationships">
  <sheetPr>
    <tabColor rgb="FF00976D"/>
    <pageSetUpPr fitToPage="1"/>
  </sheetPr>
  <dimension ref="B2:G15"/>
  <sheetViews>
    <sheetView showGridLines="0" zoomScale="130" zoomScaleNormal="130" zoomScalePageLayoutView="150" workbookViewId="0" topLeftCell="A1">
      <selection activeCell="A3" sqref="A3"/>
    </sheetView>
  </sheetViews>
  <sheetFormatPr defaultColWidth="10.875" defaultRowHeight="19.5" customHeight="1"/>
  <cols>
    <col min="1" max="1" width="5.50390625" style="561" customWidth="1"/>
    <col min="2" max="2" width="39.375" style="561" customWidth="1"/>
    <col min="3" max="3" width="10.875" style="561" customWidth="1"/>
    <col min="4" max="16384" width="10.875" style="561" customWidth="1"/>
  </cols>
  <sheetData>
    <row r="2" spans="2:6" ht="19.5" customHeight="1">
      <c r="B2" s="1247" t="s">
        <v>204</v>
      </c>
      <c r="C2" s="1247"/>
      <c r="D2" s="1247"/>
      <c r="E2" s="1247"/>
      <c r="F2" s="1247"/>
    </row>
    <row r="3" spans="2:3" ht="19.5" customHeight="1">
      <c r="B3" s="574"/>
      <c r="C3" s="574"/>
    </row>
    <row r="4" spans="2:7" ht="19.5" customHeight="1">
      <c r="B4" s="640" t="s">
        <v>19</v>
      </c>
      <c r="C4" s="639" t="s">
        <v>218</v>
      </c>
      <c r="D4" s="638">
        <v>2013</v>
      </c>
      <c r="E4" s="637">
        <v>2012</v>
      </c>
      <c r="F4" s="637">
        <v>2011</v>
      </c>
      <c r="G4" s="637">
        <v>2010</v>
      </c>
    </row>
    <row r="5" spans="2:7" ht="19.5" customHeight="1">
      <c r="B5" s="21" t="s">
        <v>333</v>
      </c>
      <c r="C5" s="433">
        <v>2739</v>
      </c>
      <c r="D5" s="636">
        <v>1766</v>
      </c>
      <c r="E5" s="22">
        <v>1873</v>
      </c>
      <c r="F5" s="22">
        <v>848</v>
      </c>
      <c r="G5" s="22">
        <v>1051</v>
      </c>
    </row>
    <row r="6" spans="2:7" ht="19.5" customHeight="1">
      <c r="B6" s="21" t="s">
        <v>332</v>
      </c>
      <c r="C6" s="433">
        <v>2489</v>
      </c>
      <c r="D6" s="306">
        <v>1857</v>
      </c>
      <c r="E6" s="22">
        <v>1768</v>
      </c>
      <c r="F6" s="22">
        <v>1173</v>
      </c>
      <c r="G6" s="24">
        <v>1341</v>
      </c>
    </row>
    <row r="7" spans="2:7" ht="19.5" customHeight="1">
      <c r="B7" s="21" t="s">
        <v>406</v>
      </c>
      <c r="C7" s="433">
        <v>629</v>
      </c>
      <c r="D7" s="306">
        <v>583</v>
      </c>
      <c r="E7" s="22">
        <v>491</v>
      </c>
      <c r="F7" s="22">
        <v>590</v>
      </c>
      <c r="G7" s="22">
        <v>630</v>
      </c>
    </row>
    <row r="8" spans="2:7" ht="19.5" customHeight="1">
      <c r="B8" s="21" t="s">
        <v>405</v>
      </c>
      <c r="C8" s="433">
        <v>2022</v>
      </c>
      <c r="D8" s="306">
        <v>2708</v>
      </c>
      <c r="E8" s="24">
        <v>2502</v>
      </c>
      <c r="F8" s="24">
        <v>2659</v>
      </c>
      <c r="G8" s="24">
        <v>2816</v>
      </c>
    </row>
    <row r="9" spans="2:7" ht="19.5" customHeight="1">
      <c r="B9" s="21" t="s">
        <v>330</v>
      </c>
      <c r="C9" s="433">
        <v>192</v>
      </c>
      <c r="D9" s="306">
        <v>365</v>
      </c>
      <c r="E9" s="24">
        <v>392</v>
      </c>
      <c r="F9" s="24">
        <v>3492</v>
      </c>
      <c r="G9" s="24">
        <v>1012</v>
      </c>
    </row>
    <row r="10" spans="2:7" ht="19.5" customHeight="1">
      <c r="B10" s="635" t="s">
        <v>329</v>
      </c>
      <c r="C10" s="634">
        <v>6302</v>
      </c>
      <c r="D10" s="633">
        <v>4260</v>
      </c>
      <c r="E10" s="632">
        <v>2726</v>
      </c>
      <c r="F10" s="632">
        <v>2987</v>
      </c>
      <c r="G10" s="632">
        <v>1625</v>
      </c>
    </row>
    <row r="12" s="560" customFormat="1" ht="19.5" customHeight="1">
      <c r="B12" s="560" t="s">
        <v>328</v>
      </c>
    </row>
    <row r="13" spans="2:6" s="560" customFormat="1" ht="15" customHeight="1">
      <c r="B13" s="1250" t="s">
        <v>404</v>
      </c>
      <c r="C13" s="1250"/>
      <c r="D13" s="1250"/>
      <c r="E13" s="1250"/>
      <c r="F13" s="1250"/>
    </row>
    <row r="14" spans="2:6" s="560" customFormat="1" ht="11.25">
      <c r="B14" s="1250" t="s">
        <v>403</v>
      </c>
      <c r="C14" s="1250"/>
      <c r="D14" s="1250"/>
      <c r="E14" s="1250"/>
      <c r="F14" s="1250"/>
    </row>
    <row r="15" spans="2:6" ht="15.75">
      <c r="B15" s="1250"/>
      <c r="C15" s="1250"/>
      <c r="D15" s="1250"/>
      <c r="E15" s="1250"/>
      <c r="F15" s="1250"/>
    </row>
  </sheetData>
  <sheetProtection/>
  <mergeCells count="4">
    <mergeCell ref="B2:F2"/>
    <mergeCell ref="B13:F13"/>
    <mergeCell ref="B14:F14"/>
    <mergeCell ref="B15:F15"/>
  </mergeCells>
  <printOptions/>
  <pageMargins left="0.7480314960629921" right="0.7480314960629921" top="0.984251968503937" bottom="0.984251968503937" header="0.5118110236220472" footer="0.5118110236220472"/>
  <pageSetup fitToHeight="1" fitToWidth="1" orientation="landscape" paperSize="9" scale="64"/>
  <drawing r:id="rId1"/>
</worksheet>
</file>

<file path=xl/worksheets/sheet58.xml><?xml version="1.0" encoding="utf-8"?>
<worksheet xmlns="http://schemas.openxmlformats.org/spreadsheetml/2006/main" xmlns:r="http://schemas.openxmlformats.org/officeDocument/2006/relationships">
  <sheetPr>
    <tabColor rgb="FF00976D"/>
  </sheetPr>
  <dimension ref="B2:G8"/>
  <sheetViews>
    <sheetView showGridLines="0" zoomScale="150" zoomScaleNormal="150" zoomScalePageLayoutView="150" workbookViewId="0" topLeftCell="A1">
      <selection activeCell="A3" sqref="A3"/>
    </sheetView>
  </sheetViews>
  <sheetFormatPr defaultColWidth="10.875" defaultRowHeight="19.5" customHeight="1"/>
  <cols>
    <col min="1" max="1" width="5.50390625" style="561" customWidth="1"/>
    <col min="2" max="2" width="39.375" style="561" customWidth="1"/>
    <col min="3" max="3" width="10.875" style="561" customWidth="1"/>
    <col min="4" max="16384" width="10.875" style="561" customWidth="1"/>
  </cols>
  <sheetData>
    <row r="2" spans="2:6" ht="19.5" customHeight="1">
      <c r="B2" s="1247" t="s">
        <v>410</v>
      </c>
      <c r="C2" s="1247"/>
      <c r="D2" s="1247"/>
      <c r="E2" s="1247"/>
      <c r="F2" s="1247"/>
    </row>
    <row r="4" spans="2:7" ht="19.5" customHeight="1">
      <c r="B4" s="640" t="s">
        <v>341</v>
      </c>
      <c r="C4" s="649">
        <v>2014</v>
      </c>
      <c r="D4" s="638">
        <v>2013</v>
      </c>
      <c r="E4" s="637" t="s">
        <v>0</v>
      </c>
      <c r="F4" s="637" t="s">
        <v>1</v>
      </c>
      <c r="G4" s="637" t="s">
        <v>165</v>
      </c>
    </row>
    <row r="5" spans="2:7" ht="19.5" customHeight="1">
      <c r="B5" s="21" t="s">
        <v>409</v>
      </c>
      <c r="C5" s="433">
        <v>2187</v>
      </c>
      <c r="D5" s="648">
        <v>2042</v>
      </c>
      <c r="E5" s="647">
        <v>2048</v>
      </c>
      <c r="F5" s="646">
        <v>2096</v>
      </c>
      <c r="G5" s="645">
        <v>2459</v>
      </c>
    </row>
    <row r="6" spans="2:7" ht="19.5" customHeight="1">
      <c r="B6" s="635" t="s">
        <v>408</v>
      </c>
      <c r="C6" s="634">
        <v>1775</v>
      </c>
      <c r="D6" s="644">
        <v>1719</v>
      </c>
      <c r="E6" s="643">
        <v>1786</v>
      </c>
      <c r="F6" s="642">
        <v>1863</v>
      </c>
      <c r="G6" s="641">
        <v>2009</v>
      </c>
    </row>
    <row r="7" ht="4.5" customHeight="1"/>
    <row r="8" spans="2:6" ht="19.5" customHeight="1">
      <c r="B8" s="1298" t="s">
        <v>407</v>
      </c>
      <c r="C8" s="1298"/>
      <c r="D8" s="1298"/>
      <c r="E8" s="1298"/>
      <c r="F8" s="1298"/>
    </row>
  </sheetData>
  <sheetProtection/>
  <mergeCells count="2">
    <mergeCell ref="B2:F2"/>
    <mergeCell ref="B8:F8"/>
  </mergeCells>
  <printOptions/>
  <pageMargins left="0.75" right="0.75" top="1" bottom="1" header="0.5" footer="0.5"/>
  <pageSetup horizontalDpi="600" verticalDpi="600" orientation="portrait" paperSize="9" scale="72"/>
  <drawing r:id="rId1"/>
</worksheet>
</file>

<file path=xl/worksheets/sheet59.xml><?xml version="1.0" encoding="utf-8"?>
<worksheet xmlns="http://schemas.openxmlformats.org/spreadsheetml/2006/main" xmlns:r="http://schemas.openxmlformats.org/officeDocument/2006/relationships">
  <sheetPr>
    <tabColor rgb="FF00976D"/>
  </sheetPr>
  <dimension ref="B1:M45"/>
  <sheetViews>
    <sheetView showGridLines="0" zoomScale="125" zoomScaleNormal="125" zoomScalePageLayoutView="125" workbookViewId="0" topLeftCell="A1">
      <selection activeCell="A3" sqref="A3"/>
    </sheetView>
  </sheetViews>
  <sheetFormatPr defaultColWidth="10.875" defaultRowHeight="19.5" customHeight="1"/>
  <cols>
    <col min="1" max="1" width="5.50390625" style="561" customWidth="1"/>
    <col min="2" max="2" width="39.375" style="561" customWidth="1"/>
    <col min="3" max="3" width="10.625" style="561" bestFit="1" customWidth="1"/>
    <col min="4" max="4" width="9.875" style="650" customWidth="1"/>
    <col min="5" max="13" width="9.875" style="561" customWidth="1"/>
    <col min="14" max="16384" width="10.875" style="561" customWidth="1"/>
  </cols>
  <sheetData>
    <row r="1" spans="4:7" ht="19.5" customHeight="1">
      <c r="D1" s="689"/>
      <c r="E1" s="688"/>
      <c r="F1" s="688"/>
      <c r="G1" s="688"/>
    </row>
    <row r="2" spans="2:13" ht="19.5" customHeight="1">
      <c r="B2" s="1247"/>
      <c r="C2" s="1247"/>
      <c r="D2" s="1247"/>
      <c r="E2" s="1247"/>
      <c r="F2" s="1247"/>
      <c r="G2" s="1247"/>
      <c r="H2" s="1247"/>
      <c r="I2" s="1247"/>
      <c r="J2" s="1247"/>
      <c r="K2" s="1247"/>
      <c r="L2" s="1247"/>
      <c r="M2" s="1247"/>
    </row>
    <row r="4" spans="2:13" ht="19.5" customHeight="1">
      <c r="B4" s="687" t="s">
        <v>240</v>
      </c>
      <c r="C4" s="1300" t="s">
        <v>454</v>
      </c>
      <c r="D4" s="1300"/>
      <c r="E4" s="1300"/>
      <c r="F4" s="1300"/>
      <c r="G4" s="1300"/>
      <c r="H4" s="1300"/>
      <c r="I4" s="1300"/>
      <c r="J4" s="1300"/>
      <c r="K4" s="1300"/>
      <c r="L4" s="1300"/>
      <c r="M4" s="1300"/>
    </row>
    <row r="5" spans="2:13" ht="38.25">
      <c r="B5" s="640" t="s">
        <v>453</v>
      </c>
      <c r="C5" s="685" t="s">
        <v>452</v>
      </c>
      <c r="D5" s="686" t="s">
        <v>451</v>
      </c>
      <c r="E5" s="685" t="s">
        <v>450</v>
      </c>
      <c r="F5" s="685" t="s">
        <v>449</v>
      </c>
      <c r="G5" s="685" t="s">
        <v>448</v>
      </c>
      <c r="H5" s="685" t="s">
        <v>447</v>
      </c>
      <c r="I5" s="685" t="s">
        <v>446</v>
      </c>
      <c r="J5" s="685" t="s">
        <v>445</v>
      </c>
      <c r="K5" s="685" t="s">
        <v>444</v>
      </c>
      <c r="L5" s="685" t="s">
        <v>443</v>
      </c>
      <c r="M5" s="685" t="s">
        <v>442</v>
      </c>
    </row>
    <row r="6" spans="2:13" ht="19.5" customHeight="1">
      <c r="B6" s="676" t="s">
        <v>51</v>
      </c>
      <c r="C6" s="646"/>
      <c r="D6" s="684"/>
      <c r="E6" s="683"/>
      <c r="F6" s="682"/>
      <c r="G6" s="682"/>
      <c r="H6" s="682"/>
      <c r="I6" s="682"/>
      <c r="J6" s="682"/>
      <c r="K6" s="682"/>
      <c r="L6" s="682"/>
      <c r="M6" s="681"/>
    </row>
    <row r="7" spans="2:13" ht="19.5" customHeight="1">
      <c r="B7" s="673" t="s">
        <v>441</v>
      </c>
      <c r="C7" s="672">
        <v>247</v>
      </c>
      <c r="D7" s="671">
        <v>1</v>
      </c>
      <c r="E7" s="668">
        <v>247</v>
      </c>
      <c r="F7" s="670" t="s">
        <v>20</v>
      </c>
      <c r="G7" s="670">
        <v>34</v>
      </c>
      <c r="H7" s="670">
        <v>61</v>
      </c>
      <c r="I7" s="670" t="s">
        <v>20</v>
      </c>
      <c r="J7" s="670">
        <v>207</v>
      </c>
      <c r="K7" s="670" t="s">
        <v>20</v>
      </c>
      <c r="L7" s="670" t="s">
        <v>20</v>
      </c>
      <c r="M7" s="677">
        <v>21</v>
      </c>
    </row>
    <row r="8" spans="2:13" ht="19.5" customHeight="1">
      <c r="B8" s="673" t="s">
        <v>440</v>
      </c>
      <c r="C8" s="672">
        <v>153</v>
      </c>
      <c r="D8" s="671">
        <v>1</v>
      </c>
      <c r="E8" s="668">
        <v>153</v>
      </c>
      <c r="F8" s="670">
        <v>35</v>
      </c>
      <c r="G8" s="670">
        <v>29</v>
      </c>
      <c r="H8" s="670" t="s">
        <v>20</v>
      </c>
      <c r="I8" s="670" t="s">
        <v>20</v>
      </c>
      <c r="J8" s="670">
        <v>121</v>
      </c>
      <c r="K8" s="670">
        <v>4</v>
      </c>
      <c r="L8" s="670" t="s">
        <v>20</v>
      </c>
      <c r="M8" s="677">
        <v>14</v>
      </c>
    </row>
    <row r="9" spans="2:13" ht="19.5" customHeight="1">
      <c r="B9" s="673" t="s">
        <v>439</v>
      </c>
      <c r="C9" s="672">
        <v>219</v>
      </c>
      <c r="D9" s="671">
        <v>1</v>
      </c>
      <c r="E9" s="668">
        <v>219</v>
      </c>
      <c r="F9" s="670">
        <v>51</v>
      </c>
      <c r="G9" s="670">
        <v>23</v>
      </c>
      <c r="H9" s="670" t="s">
        <v>20</v>
      </c>
      <c r="I9" s="670" t="s">
        <v>20</v>
      </c>
      <c r="J9" s="670">
        <v>126</v>
      </c>
      <c r="K9" s="670">
        <v>7</v>
      </c>
      <c r="L9" s="670" t="s">
        <v>20</v>
      </c>
      <c r="M9" s="677">
        <v>26</v>
      </c>
    </row>
    <row r="10" spans="2:13" ht="19.5" customHeight="1">
      <c r="B10" s="673" t="s">
        <v>438</v>
      </c>
      <c r="C10" s="672">
        <v>109</v>
      </c>
      <c r="D10" s="671">
        <v>1</v>
      </c>
      <c r="E10" s="668">
        <v>109</v>
      </c>
      <c r="F10" s="670">
        <v>29</v>
      </c>
      <c r="G10" s="670">
        <v>11</v>
      </c>
      <c r="H10" s="670" t="s">
        <v>20</v>
      </c>
      <c r="I10" s="670" t="s">
        <v>20</v>
      </c>
      <c r="J10" s="670">
        <v>72</v>
      </c>
      <c r="K10" s="670">
        <v>5</v>
      </c>
      <c r="L10" s="670" t="s">
        <v>20</v>
      </c>
      <c r="M10" s="677">
        <v>15</v>
      </c>
    </row>
    <row r="11" spans="2:13" ht="19.5" customHeight="1">
      <c r="B11" s="667" t="s">
        <v>437</v>
      </c>
      <c r="C11" s="666">
        <v>101</v>
      </c>
      <c r="D11" s="665">
        <v>1</v>
      </c>
      <c r="E11" s="664">
        <v>101</v>
      </c>
      <c r="F11" s="663">
        <v>31</v>
      </c>
      <c r="G11" s="663">
        <v>14</v>
      </c>
      <c r="H11" s="663" t="s">
        <v>20</v>
      </c>
      <c r="I11" s="663" t="s">
        <v>20</v>
      </c>
      <c r="J11" s="663">
        <v>77</v>
      </c>
      <c r="K11" s="663">
        <v>4</v>
      </c>
      <c r="L11" s="663" t="s">
        <v>20</v>
      </c>
      <c r="M11" s="662">
        <v>13</v>
      </c>
    </row>
    <row r="12" spans="2:13" ht="19.5" customHeight="1">
      <c r="B12" s="661" t="s">
        <v>436</v>
      </c>
      <c r="C12" s="660">
        <v>829</v>
      </c>
      <c r="D12" s="659"/>
      <c r="E12" s="658">
        <v>829</v>
      </c>
      <c r="F12" s="658">
        <v>146</v>
      </c>
      <c r="G12" s="658">
        <v>111</v>
      </c>
      <c r="H12" s="658">
        <v>61</v>
      </c>
      <c r="I12" s="658" t="s">
        <v>20</v>
      </c>
      <c r="J12" s="658">
        <v>603</v>
      </c>
      <c r="K12" s="658">
        <v>19</v>
      </c>
      <c r="L12" s="658" t="s">
        <v>20</v>
      </c>
      <c r="M12" s="657">
        <v>89</v>
      </c>
    </row>
    <row r="13" spans="2:13" ht="19.5" customHeight="1">
      <c r="B13" s="676" t="s">
        <v>52</v>
      </c>
      <c r="C13" s="645"/>
      <c r="D13" s="675"/>
      <c r="E13" s="680"/>
      <c r="F13" s="645"/>
      <c r="G13" s="645"/>
      <c r="H13" s="645"/>
      <c r="I13" s="645"/>
      <c r="J13" s="645"/>
      <c r="K13" s="645"/>
      <c r="L13" s="645"/>
      <c r="M13" s="645"/>
    </row>
    <row r="14" spans="2:13" ht="19.5" customHeight="1">
      <c r="B14" s="673" t="s">
        <v>435</v>
      </c>
      <c r="C14" s="672">
        <v>207</v>
      </c>
      <c r="D14" s="671">
        <v>1</v>
      </c>
      <c r="E14" s="668">
        <v>207</v>
      </c>
      <c r="F14" s="670">
        <v>50</v>
      </c>
      <c r="G14" s="670">
        <v>31</v>
      </c>
      <c r="H14" s="670" t="s">
        <v>20</v>
      </c>
      <c r="I14" s="670" t="s">
        <v>20</v>
      </c>
      <c r="J14" s="670">
        <v>140</v>
      </c>
      <c r="K14" s="670">
        <v>7</v>
      </c>
      <c r="L14" s="670" t="s">
        <v>20</v>
      </c>
      <c r="M14" s="677">
        <v>20</v>
      </c>
    </row>
    <row r="15" spans="2:13" ht="19.5" customHeight="1">
      <c r="B15" s="673" t="s">
        <v>434</v>
      </c>
      <c r="C15" s="672">
        <v>148</v>
      </c>
      <c r="D15" s="671">
        <v>0.55</v>
      </c>
      <c r="E15" s="668">
        <v>81</v>
      </c>
      <c r="F15" s="670" t="s">
        <v>20</v>
      </c>
      <c r="G15" s="670">
        <v>26</v>
      </c>
      <c r="H15" s="670">
        <v>70</v>
      </c>
      <c r="I15" s="670" t="s">
        <v>20</v>
      </c>
      <c r="J15" s="670">
        <v>64</v>
      </c>
      <c r="K15" s="670" t="s">
        <v>20</v>
      </c>
      <c r="L15" s="670" t="s">
        <v>20</v>
      </c>
      <c r="M15" s="677" t="s">
        <v>20</v>
      </c>
    </row>
    <row r="16" spans="2:13" ht="19.5" customHeight="1">
      <c r="B16" s="673" t="s">
        <v>433</v>
      </c>
      <c r="C16" s="672">
        <v>338</v>
      </c>
      <c r="D16" s="671">
        <v>1</v>
      </c>
      <c r="E16" s="668">
        <v>338</v>
      </c>
      <c r="F16" s="670">
        <v>95</v>
      </c>
      <c r="G16" s="670">
        <v>56</v>
      </c>
      <c r="H16" s="670" t="s">
        <v>20</v>
      </c>
      <c r="I16" s="670">
        <v>83</v>
      </c>
      <c r="J16" s="670">
        <v>253</v>
      </c>
      <c r="K16" s="670">
        <v>9</v>
      </c>
      <c r="L16" s="670" t="s">
        <v>20</v>
      </c>
      <c r="M16" s="677">
        <v>26</v>
      </c>
    </row>
    <row r="17" spans="2:13" ht="19.5" customHeight="1">
      <c r="B17" s="673" t="s">
        <v>432</v>
      </c>
      <c r="C17" s="672">
        <v>230</v>
      </c>
      <c r="D17" s="671">
        <v>0.17</v>
      </c>
      <c r="E17" s="668">
        <v>38</v>
      </c>
      <c r="F17" s="670">
        <v>55</v>
      </c>
      <c r="G17" s="670">
        <v>36</v>
      </c>
      <c r="H17" s="670" t="s">
        <v>20</v>
      </c>
      <c r="I17" s="670" t="s">
        <v>20</v>
      </c>
      <c r="J17" s="670">
        <v>235</v>
      </c>
      <c r="K17" s="670">
        <v>9</v>
      </c>
      <c r="L17" s="670">
        <v>15</v>
      </c>
      <c r="M17" s="677">
        <v>45</v>
      </c>
    </row>
    <row r="18" spans="2:13" ht="19.5" customHeight="1">
      <c r="B18" s="673" t="s">
        <v>431</v>
      </c>
      <c r="C18" s="672">
        <v>227</v>
      </c>
      <c r="D18" s="671">
        <v>1</v>
      </c>
      <c r="E18" s="668">
        <v>227</v>
      </c>
      <c r="F18" s="670">
        <v>59</v>
      </c>
      <c r="G18" s="670">
        <v>25</v>
      </c>
      <c r="H18" s="670" t="s">
        <v>20</v>
      </c>
      <c r="I18" s="670" t="s">
        <v>20</v>
      </c>
      <c r="J18" s="670">
        <v>238</v>
      </c>
      <c r="K18" s="670">
        <v>10</v>
      </c>
      <c r="L18" s="670" t="s">
        <v>20</v>
      </c>
      <c r="M18" s="677">
        <v>25</v>
      </c>
    </row>
    <row r="19" spans="2:13" ht="19.5" customHeight="1">
      <c r="B19" s="667" t="s">
        <v>430</v>
      </c>
      <c r="C19" s="666">
        <v>126</v>
      </c>
      <c r="D19" s="665">
        <v>0.13</v>
      </c>
      <c r="E19" s="668">
        <v>16</v>
      </c>
      <c r="F19" s="679">
        <v>35</v>
      </c>
      <c r="G19" s="679" t="s">
        <v>20</v>
      </c>
      <c r="H19" s="679" t="s">
        <v>20</v>
      </c>
      <c r="I19" s="679" t="s">
        <v>20</v>
      </c>
      <c r="J19" s="679" t="s">
        <v>20</v>
      </c>
      <c r="K19" s="679" t="s">
        <v>20</v>
      </c>
      <c r="L19" s="679" t="s">
        <v>20</v>
      </c>
      <c r="M19" s="678" t="s">
        <v>20</v>
      </c>
    </row>
    <row r="20" spans="2:13" ht="19.5" customHeight="1">
      <c r="B20" s="661" t="s">
        <v>429</v>
      </c>
      <c r="C20" s="660">
        <v>1276</v>
      </c>
      <c r="D20" s="659"/>
      <c r="E20" s="658">
        <v>907</v>
      </c>
      <c r="F20" s="658">
        <v>294</v>
      </c>
      <c r="G20" s="658">
        <v>174</v>
      </c>
      <c r="H20" s="658">
        <v>70</v>
      </c>
      <c r="I20" s="658">
        <v>83</v>
      </c>
      <c r="J20" s="658">
        <v>931</v>
      </c>
      <c r="K20" s="658">
        <v>35</v>
      </c>
      <c r="L20" s="658">
        <v>15</v>
      </c>
      <c r="M20" s="657">
        <v>117</v>
      </c>
    </row>
    <row r="21" spans="2:13" ht="19.5" customHeight="1">
      <c r="B21" s="676" t="s">
        <v>357</v>
      </c>
      <c r="C21" s="645"/>
      <c r="D21" s="675"/>
      <c r="E21" s="674"/>
      <c r="F21" s="645"/>
      <c r="G21" s="645"/>
      <c r="H21" s="645"/>
      <c r="I21" s="645"/>
      <c r="J21" s="645"/>
      <c r="K21" s="645"/>
      <c r="L21" s="645"/>
      <c r="M21" s="645"/>
    </row>
    <row r="22" spans="2:13" ht="19.5" customHeight="1">
      <c r="B22" s="667" t="s">
        <v>428</v>
      </c>
      <c r="C22" s="666">
        <v>169</v>
      </c>
      <c r="D22" s="665">
        <v>1</v>
      </c>
      <c r="E22" s="664">
        <v>169</v>
      </c>
      <c r="F22" s="663">
        <v>75</v>
      </c>
      <c r="G22" s="663">
        <v>38</v>
      </c>
      <c r="H22" s="663" t="s">
        <v>20</v>
      </c>
      <c r="I22" s="663" t="s">
        <v>20</v>
      </c>
      <c r="J22" s="663">
        <v>240</v>
      </c>
      <c r="K22" s="663">
        <v>6</v>
      </c>
      <c r="L22" s="663">
        <v>8</v>
      </c>
      <c r="M22" s="662" t="s">
        <v>20</v>
      </c>
    </row>
    <row r="23" spans="2:13" ht="19.5" customHeight="1">
      <c r="B23" s="661" t="s">
        <v>427</v>
      </c>
      <c r="C23" s="660">
        <v>169</v>
      </c>
      <c r="D23" s="659"/>
      <c r="E23" s="658">
        <v>169</v>
      </c>
      <c r="F23" s="658">
        <v>75</v>
      </c>
      <c r="G23" s="658">
        <v>38</v>
      </c>
      <c r="H23" s="658" t="s">
        <v>20</v>
      </c>
      <c r="I23" s="658" t="s">
        <v>20</v>
      </c>
      <c r="J23" s="658">
        <v>240</v>
      </c>
      <c r="K23" s="658">
        <v>6</v>
      </c>
      <c r="L23" s="658">
        <v>8</v>
      </c>
      <c r="M23" s="658" t="s">
        <v>20</v>
      </c>
    </row>
    <row r="24" spans="2:13" ht="19.5" customHeight="1">
      <c r="B24" s="676" t="s">
        <v>426</v>
      </c>
      <c r="C24" s="645"/>
      <c r="D24" s="675"/>
      <c r="E24" s="674"/>
      <c r="F24" s="645"/>
      <c r="G24" s="645"/>
      <c r="H24" s="645"/>
      <c r="I24" s="645"/>
      <c r="J24" s="645"/>
      <c r="K24" s="645"/>
      <c r="L24" s="645"/>
      <c r="M24" s="645"/>
    </row>
    <row r="25" spans="2:13" ht="19.5" customHeight="1">
      <c r="B25" s="667" t="s">
        <v>425</v>
      </c>
      <c r="C25" s="666">
        <v>17</v>
      </c>
      <c r="D25" s="665">
        <v>0.5</v>
      </c>
      <c r="E25" s="664">
        <v>9</v>
      </c>
      <c r="F25" s="663" t="s">
        <v>20</v>
      </c>
      <c r="G25" s="663">
        <v>3</v>
      </c>
      <c r="H25" s="663" t="s">
        <v>20</v>
      </c>
      <c r="I25" s="663" t="s">
        <v>20</v>
      </c>
      <c r="J25" s="663">
        <v>15</v>
      </c>
      <c r="K25" s="663" t="s">
        <v>20</v>
      </c>
      <c r="L25" s="663" t="s">
        <v>20</v>
      </c>
      <c r="M25" s="662" t="s">
        <v>20</v>
      </c>
    </row>
    <row r="26" spans="2:13" ht="19.5" customHeight="1">
      <c r="B26" s="661" t="s">
        <v>424</v>
      </c>
      <c r="C26" s="660">
        <v>17</v>
      </c>
      <c r="D26" s="659"/>
      <c r="E26" s="658">
        <v>9</v>
      </c>
      <c r="F26" s="658" t="s">
        <v>20</v>
      </c>
      <c r="G26" s="658">
        <v>3</v>
      </c>
      <c r="H26" s="658" t="s">
        <v>20</v>
      </c>
      <c r="I26" s="658" t="s">
        <v>20</v>
      </c>
      <c r="J26" s="658">
        <v>15</v>
      </c>
      <c r="K26" s="658" t="s">
        <v>20</v>
      </c>
      <c r="L26" s="658" t="s">
        <v>20</v>
      </c>
      <c r="M26" s="658" t="s">
        <v>20</v>
      </c>
    </row>
    <row r="27" spans="2:13" ht="19.5" customHeight="1">
      <c r="B27" s="676" t="s">
        <v>54</v>
      </c>
      <c r="C27" s="645"/>
      <c r="D27" s="675"/>
      <c r="E27" s="674"/>
      <c r="F27" s="645"/>
      <c r="G27" s="645"/>
      <c r="H27" s="645"/>
      <c r="I27" s="645"/>
      <c r="J27" s="645"/>
      <c r="K27" s="645"/>
      <c r="L27" s="645"/>
      <c r="M27" s="645"/>
    </row>
    <row r="28" spans="2:13" ht="19.5" customHeight="1">
      <c r="B28" s="673" t="s">
        <v>423</v>
      </c>
      <c r="C28" s="672">
        <v>45</v>
      </c>
      <c r="D28" s="671">
        <v>0.2</v>
      </c>
      <c r="E28" s="668">
        <v>9</v>
      </c>
      <c r="F28" s="670" t="s">
        <v>20</v>
      </c>
      <c r="G28" s="670">
        <v>8</v>
      </c>
      <c r="H28" s="670" t="s">
        <v>20</v>
      </c>
      <c r="I28" s="670" t="s">
        <v>20</v>
      </c>
      <c r="J28" s="670">
        <v>27</v>
      </c>
      <c r="K28" s="670" t="s">
        <v>20</v>
      </c>
      <c r="L28" s="670" t="s">
        <v>20</v>
      </c>
      <c r="M28" s="670" t="s">
        <v>20</v>
      </c>
    </row>
    <row r="29" spans="2:13" ht="19.5" customHeight="1">
      <c r="B29" s="673" t="s">
        <v>422</v>
      </c>
      <c r="C29" s="672">
        <v>84</v>
      </c>
      <c r="D29" s="671">
        <v>0.25</v>
      </c>
      <c r="E29" s="668">
        <v>21</v>
      </c>
      <c r="F29" s="670" t="s">
        <v>20</v>
      </c>
      <c r="G29" s="670">
        <v>14</v>
      </c>
      <c r="H29" s="670">
        <v>17</v>
      </c>
      <c r="I29" s="670" t="s">
        <v>20</v>
      </c>
      <c r="J29" s="670">
        <v>33</v>
      </c>
      <c r="K29" s="670" t="s">
        <v>20</v>
      </c>
      <c r="L29" s="670" t="s">
        <v>20</v>
      </c>
      <c r="M29" s="670" t="s">
        <v>20</v>
      </c>
    </row>
    <row r="30" spans="2:13" ht="19.5" customHeight="1">
      <c r="B30" s="673" t="s">
        <v>421</v>
      </c>
      <c r="C30" s="672">
        <v>23</v>
      </c>
      <c r="D30" s="671">
        <v>0.44</v>
      </c>
      <c r="E30" s="668">
        <v>10</v>
      </c>
      <c r="F30" s="670" t="s">
        <v>20</v>
      </c>
      <c r="G30" s="670">
        <v>2</v>
      </c>
      <c r="H30" s="670" t="s">
        <v>20</v>
      </c>
      <c r="I30" s="670" t="s">
        <v>20</v>
      </c>
      <c r="J30" s="670">
        <v>6</v>
      </c>
      <c r="K30" s="670" t="s">
        <v>20</v>
      </c>
      <c r="L30" s="670" t="s">
        <v>20</v>
      </c>
      <c r="M30" s="677">
        <v>8</v>
      </c>
    </row>
    <row r="31" spans="2:13" ht="19.5" customHeight="1">
      <c r="B31" s="673" t="s">
        <v>420</v>
      </c>
      <c r="C31" s="672">
        <v>25</v>
      </c>
      <c r="D31" s="671">
        <v>0.2</v>
      </c>
      <c r="E31" s="668">
        <v>5</v>
      </c>
      <c r="F31" s="670" t="s">
        <v>20</v>
      </c>
      <c r="G31" s="670">
        <v>3</v>
      </c>
      <c r="H31" s="670" t="s">
        <v>20</v>
      </c>
      <c r="I31" s="670" t="s">
        <v>20</v>
      </c>
      <c r="J31" s="670">
        <v>5</v>
      </c>
      <c r="K31" s="670" t="s">
        <v>20</v>
      </c>
      <c r="L31" s="670" t="s">
        <v>20</v>
      </c>
      <c r="M31" s="670" t="s">
        <v>20</v>
      </c>
    </row>
    <row r="32" spans="2:13" ht="19.5" customHeight="1">
      <c r="B32" s="667" t="s">
        <v>419</v>
      </c>
      <c r="C32" s="666">
        <v>105</v>
      </c>
      <c r="D32" s="665">
        <v>0.18</v>
      </c>
      <c r="E32" s="664">
        <v>19</v>
      </c>
      <c r="F32" s="663">
        <v>25</v>
      </c>
      <c r="G32" s="663">
        <v>18</v>
      </c>
      <c r="H32" s="663">
        <v>12</v>
      </c>
      <c r="I32" s="663">
        <v>15</v>
      </c>
      <c r="J32" s="663">
        <v>44</v>
      </c>
      <c r="K32" s="663">
        <v>5</v>
      </c>
      <c r="L32" s="670" t="s">
        <v>20</v>
      </c>
      <c r="M32" s="670" t="s">
        <v>20</v>
      </c>
    </row>
    <row r="33" spans="2:13" ht="19.5" customHeight="1">
      <c r="B33" s="661" t="s">
        <v>359</v>
      </c>
      <c r="C33" s="660">
        <v>282</v>
      </c>
      <c r="D33" s="659"/>
      <c r="E33" s="658">
        <v>64</v>
      </c>
      <c r="F33" s="658">
        <v>25</v>
      </c>
      <c r="G33" s="658">
        <v>44</v>
      </c>
      <c r="H33" s="658">
        <v>29</v>
      </c>
      <c r="I33" s="658">
        <v>15</v>
      </c>
      <c r="J33" s="658">
        <v>115</v>
      </c>
      <c r="K33" s="658">
        <v>5</v>
      </c>
      <c r="L33" s="658" t="s">
        <v>20</v>
      </c>
      <c r="M33" s="657">
        <v>8</v>
      </c>
    </row>
    <row r="34" spans="2:13" ht="19.5" customHeight="1">
      <c r="B34" s="676" t="s">
        <v>418</v>
      </c>
      <c r="C34" s="645"/>
      <c r="D34" s="675"/>
      <c r="E34" s="674"/>
      <c r="F34" s="645"/>
      <c r="G34" s="645"/>
      <c r="H34" s="645"/>
      <c r="I34" s="645"/>
      <c r="J34" s="645"/>
      <c r="K34" s="645"/>
      <c r="L34" s="645"/>
      <c r="M34" s="645"/>
    </row>
    <row r="35" spans="2:13" ht="19.5" customHeight="1">
      <c r="B35" s="673" t="s">
        <v>417</v>
      </c>
      <c r="C35" s="672">
        <v>219</v>
      </c>
      <c r="D35" s="671">
        <v>0.22</v>
      </c>
      <c r="E35" s="668">
        <v>49</v>
      </c>
      <c r="F35" s="670">
        <v>55</v>
      </c>
      <c r="G35" s="670">
        <v>15</v>
      </c>
      <c r="H35" s="670">
        <v>29</v>
      </c>
      <c r="I35" s="670">
        <v>41</v>
      </c>
      <c r="J35" s="670">
        <v>119</v>
      </c>
      <c r="K35" s="670" t="s">
        <v>20</v>
      </c>
      <c r="L35" s="670" t="s">
        <v>20</v>
      </c>
      <c r="M35" s="670" t="s">
        <v>20</v>
      </c>
    </row>
    <row r="36" spans="2:13" ht="19.5" customHeight="1">
      <c r="B36" s="21" t="s">
        <v>416</v>
      </c>
      <c r="C36" s="24">
        <v>155</v>
      </c>
      <c r="D36" s="669">
        <v>0.1</v>
      </c>
      <c r="E36" s="668">
        <v>15</v>
      </c>
      <c r="F36" s="24" t="s">
        <v>20</v>
      </c>
      <c r="G36" s="24" t="s">
        <v>20</v>
      </c>
      <c r="H36" s="24" t="s">
        <v>20</v>
      </c>
      <c r="I36" s="24" t="s">
        <v>20</v>
      </c>
      <c r="J36" s="24">
        <v>132</v>
      </c>
      <c r="K36" s="24" t="s">
        <v>20</v>
      </c>
      <c r="L36" s="24" t="s">
        <v>20</v>
      </c>
      <c r="M36" s="24" t="s">
        <v>20</v>
      </c>
    </row>
    <row r="37" spans="2:13" ht="19.5" customHeight="1">
      <c r="B37" s="667" t="s">
        <v>415</v>
      </c>
      <c r="C37" s="666">
        <v>386</v>
      </c>
      <c r="D37" s="665">
        <v>0.38</v>
      </c>
      <c r="E37" s="664">
        <v>145</v>
      </c>
      <c r="F37" s="663">
        <v>31</v>
      </c>
      <c r="G37" s="663">
        <v>31</v>
      </c>
      <c r="H37" s="663">
        <v>111</v>
      </c>
      <c r="I37" s="663" t="s">
        <v>20</v>
      </c>
      <c r="J37" s="663">
        <v>272</v>
      </c>
      <c r="K37" s="663">
        <v>12</v>
      </c>
      <c r="L37" s="663" t="s">
        <v>20</v>
      </c>
      <c r="M37" s="662" t="s">
        <v>20</v>
      </c>
    </row>
    <row r="38" spans="2:13" ht="19.5" customHeight="1">
      <c r="B38" s="661" t="s">
        <v>346</v>
      </c>
      <c r="C38" s="660">
        <v>759</v>
      </c>
      <c r="D38" s="659"/>
      <c r="E38" s="658">
        <v>209</v>
      </c>
      <c r="F38" s="658">
        <v>86</v>
      </c>
      <c r="G38" s="658">
        <v>46</v>
      </c>
      <c r="H38" s="658">
        <v>140</v>
      </c>
      <c r="I38" s="658">
        <v>41</v>
      </c>
      <c r="J38" s="658">
        <v>523</v>
      </c>
      <c r="K38" s="658">
        <v>12</v>
      </c>
      <c r="L38" s="658" t="s">
        <v>20</v>
      </c>
      <c r="M38" s="657" t="s">
        <v>20</v>
      </c>
    </row>
    <row r="39" spans="2:13" ht="19.5" customHeight="1">
      <c r="B39" s="656" t="s">
        <v>414</v>
      </c>
      <c r="C39" s="655">
        <v>3332</v>
      </c>
      <c r="D39" s="654"/>
      <c r="E39" s="653">
        <v>2187</v>
      </c>
      <c r="F39" s="653">
        <v>624</v>
      </c>
      <c r="G39" s="653">
        <v>415</v>
      </c>
      <c r="H39" s="653">
        <v>299</v>
      </c>
      <c r="I39" s="653">
        <v>139</v>
      </c>
      <c r="J39" s="653">
        <v>2427</v>
      </c>
      <c r="K39" s="653">
        <v>77</v>
      </c>
      <c r="L39" s="653">
        <v>23</v>
      </c>
      <c r="M39" s="652">
        <v>214</v>
      </c>
    </row>
    <row r="41" spans="2:13" s="651" customFormat="1" ht="12.75" customHeight="1">
      <c r="B41" s="1301" t="s">
        <v>413</v>
      </c>
      <c r="C41" s="1299"/>
      <c r="D41" s="1299"/>
      <c r="E41" s="1299"/>
      <c r="F41" s="1299"/>
      <c r="G41" s="1299"/>
      <c r="H41" s="1299"/>
      <c r="I41" s="1299"/>
      <c r="J41" s="1299"/>
      <c r="K41" s="1299"/>
      <c r="L41" s="1299"/>
      <c r="M41" s="1299"/>
    </row>
    <row r="42" spans="2:13" s="651" customFormat="1" ht="12.75" customHeight="1">
      <c r="B42" s="1299" t="s">
        <v>412</v>
      </c>
      <c r="C42" s="1299"/>
      <c r="D42" s="1299"/>
      <c r="E42" s="1299"/>
      <c r="F42" s="1299"/>
      <c r="G42" s="1299"/>
      <c r="H42" s="1299"/>
      <c r="I42" s="1299"/>
      <c r="J42" s="1299"/>
      <c r="K42" s="1299"/>
      <c r="L42" s="1299"/>
      <c r="M42" s="1299"/>
    </row>
    <row r="43" spans="2:13" s="651" customFormat="1" ht="12.75" customHeight="1">
      <c r="B43" s="1299" t="s">
        <v>411</v>
      </c>
      <c r="C43" s="1302"/>
      <c r="D43" s="1302"/>
      <c r="E43" s="1302"/>
      <c r="F43" s="1302"/>
      <c r="G43" s="1302"/>
      <c r="H43" s="1302"/>
      <c r="I43" s="1302"/>
      <c r="J43" s="1302"/>
      <c r="K43" s="1302"/>
      <c r="L43" s="1302"/>
      <c r="M43" s="1302"/>
    </row>
    <row r="44" spans="2:13" s="651" customFormat="1" ht="12.75" customHeight="1">
      <c r="B44" s="1299"/>
      <c r="C44" s="1299"/>
      <c r="D44" s="1299"/>
      <c r="E44" s="1299"/>
      <c r="F44" s="1299"/>
      <c r="G44" s="1299"/>
      <c r="H44" s="1299"/>
      <c r="I44" s="1299"/>
      <c r="J44" s="1299"/>
      <c r="K44" s="1299"/>
      <c r="L44" s="1299"/>
      <c r="M44" s="1299"/>
    </row>
    <row r="45" spans="2:13" s="651" customFormat="1" ht="19.5" customHeight="1">
      <c r="B45" s="1299"/>
      <c r="C45" s="1299"/>
      <c r="D45" s="1299"/>
      <c r="E45" s="1299"/>
      <c r="F45" s="1299"/>
      <c r="G45" s="1299"/>
      <c r="H45" s="1299"/>
      <c r="I45" s="1299"/>
      <c r="J45" s="1299"/>
      <c r="K45" s="1299"/>
      <c r="L45" s="1299"/>
      <c r="M45" s="1299"/>
    </row>
  </sheetData>
  <sheetProtection/>
  <mergeCells count="7">
    <mergeCell ref="B44:M44"/>
    <mergeCell ref="B45:M45"/>
    <mergeCell ref="B2:M2"/>
    <mergeCell ref="C4:M4"/>
    <mergeCell ref="B41:M41"/>
    <mergeCell ref="B42:M42"/>
    <mergeCell ref="B43:M43"/>
  </mergeCells>
  <printOptions/>
  <pageMargins left="0.2362204724409449" right="0.2362204724409449" top="0.7480314960629921" bottom="0.7480314960629921" header="0.31496062992125984" footer="0.31496062992125984"/>
  <pageSetup horizontalDpi="600" verticalDpi="600" orientation="landscape" paperSize="9" scale="55"/>
  <drawing r:id="rId1"/>
</worksheet>
</file>

<file path=xl/worksheets/sheet6.xml><?xml version="1.0" encoding="utf-8"?>
<worksheet xmlns="http://schemas.openxmlformats.org/spreadsheetml/2006/main" xmlns:r="http://schemas.openxmlformats.org/officeDocument/2006/relationships">
  <sheetPr>
    <tabColor theme="4"/>
    <pageSetUpPr fitToPage="1"/>
  </sheetPr>
  <dimension ref="B2:AA50"/>
  <sheetViews>
    <sheetView showGridLines="0" zoomScale="90" zoomScaleNormal="90" zoomScalePageLayoutView="130" workbookViewId="0" topLeftCell="A4">
      <selection activeCell="F3" sqref="F3"/>
    </sheetView>
  </sheetViews>
  <sheetFormatPr defaultColWidth="11.00390625" defaultRowHeight="19.5" customHeight="1"/>
  <cols>
    <col min="1" max="1" width="5.50390625" style="0" customWidth="1"/>
    <col min="2" max="2" width="59.00390625" style="0" customWidth="1"/>
    <col min="3" max="4" width="11.125" style="0" bestFit="1" customWidth="1"/>
    <col min="5" max="6" width="10.625" style="0" customWidth="1"/>
    <col min="7" max="7" width="11.125" style="0" bestFit="1" customWidth="1"/>
    <col min="9" max="13" width="11.125" style="0" bestFit="1" customWidth="1"/>
    <col min="15" max="19" width="11.125" style="0" bestFit="1" customWidth="1"/>
    <col min="21" max="25" width="11.125" style="0" bestFit="1" customWidth="1"/>
  </cols>
  <sheetData>
    <row r="2" spans="2:25" ht="19.5" customHeight="1">
      <c r="B2" s="1247" t="str">
        <f>UPPER("Financial highlights by quarter")</f>
        <v>FINANCIAL HIGHLIGHTS BY QUARTER</v>
      </c>
      <c r="C2" s="1247"/>
      <c r="D2" s="1247"/>
      <c r="E2" s="1247"/>
      <c r="F2" s="1247"/>
      <c r="G2" s="1247"/>
      <c r="H2" s="1"/>
      <c r="I2" s="96"/>
      <c r="J2" s="1"/>
      <c r="K2" s="1"/>
      <c r="L2" s="1"/>
      <c r="M2" s="1"/>
      <c r="N2" s="1"/>
      <c r="O2" s="1"/>
      <c r="P2" s="1"/>
      <c r="Q2" s="1"/>
      <c r="R2" s="1"/>
      <c r="S2" s="1"/>
      <c r="T2" s="1"/>
      <c r="U2" s="1"/>
      <c r="V2" s="1"/>
      <c r="W2" s="1"/>
      <c r="X2" s="1"/>
      <c r="Y2" s="1"/>
    </row>
    <row r="3" spans="2:4" ht="19.5" customHeight="1">
      <c r="B3" s="1"/>
      <c r="C3" s="1"/>
      <c r="D3" s="1"/>
    </row>
    <row r="4" spans="2:25" ht="19.5" customHeight="1">
      <c r="B4" s="10" t="s">
        <v>200</v>
      </c>
      <c r="C4" s="1259"/>
      <c r="D4" s="1259"/>
      <c r="E4" s="1259"/>
      <c r="F4" s="1259"/>
      <c r="G4" s="1259"/>
      <c r="I4" s="1260"/>
      <c r="J4" s="1260"/>
      <c r="K4" s="1260"/>
      <c r="L4" s="1260"/>
      <c r="M4" s="1260"/>
      <c r="O4" s="1257"/>
      <c r="P4" s="1257"/>
      <c r="Q4" s="1257"/>
      <c r="R4" s="1257"/>
      <c r="S4" s="1257"/>
      <c r="U4" s="1257"/>
      <c r="V4" s="1257"/>
      <c r="W4" s="1257"/>
      <c r="X4" s="1257"/>
      <c r="Y4" s="1257"/>
    </row>
    <row r="5" spans="3:26" ht="19.5" customHeight="1">
      <c r="C5" s="11">
        <v>2014</v>
      </c>
      <c r="D5" s="1258" t="s">
        <v>10</v>
      </c>
      <c r="E5" s="1258"/>
      <c r="F5" s="1258"/>
      <c r="G5" s="1258"/>
      <c r="I5" s="11">
        <v>2013</v>
      </c>
      <c r="J5" s="1258" t="s">
        <v>10</v>
      </c>
      <c r="K5" s="1258"/>
      <c r="L5" s="1258"/>
      <c r="M5" s="1258"/>
      <c r="O5" s="11">
        <v>2012</v>
      </c>
      <c r="P5" s="1258" t="s">
        <v>10</v>
      </c>
      <c r="Q5" s="1258"/>
      <c r="R5" s="1258"/>
      <c r="S5" s="1258"/>
      <c r="T5" s="148"/>
      <c r="U5" s="11">
        <v>2011</v>
      </c>
      <c r="V5" s="1258" t="s">
        <v>10</v>
      </c>
      <c r="W5" s="1258"/>
      <c r="X5" s="1258"/>
      <c r="Y5" s="1258"/>
      <c r="Z5" s="148"/>
    </row>
    <row r="6" spans="2:26" ht="19.5" customHeight="1">
      <c r="B6" s="3"/>
      <c r="C6" s="6" t="s">
        <v>11</v>
      </c>
      <c r="D6" s="16" t="s">
        <v>12</v>
      </c>
      <c r="E6" s="16" t="s">
        <v>13</v>
      </c>
      <c r="F6" s="16" t="s">
        <v>14</v>
      </c>
      <c r="G6" s="16" t="s">
        <v>15</v>
      </c>
      <c r="I6" s="6" t="s">
        <v>11</v>
      </c>
      <c r="J6" s="16" t="s">
        <v>12</v>
      </c>
      <c r="K6" s="16" t="s">
        <v>13</v>
      </c>
      <c r="L6" s="16" t="s">
        <v>14</v>
      </c>
      <c r="M6" s="16" t="s">
        <v>15</v>
      </c>
      <c r="O6" s="6" t="s">
        <v>249</v>
      </c>
      <c r="P6" s="16" t="s">
        <v>12</v>
      </c>
      <c r="Q6" s="16" t="s">
        <v>13</v>
      </c>
      <c r="R6" s="16" t="s">
        <v>14</v>
      </c>
      <c r="S6" s="16" t="s">
        <v>15</v>
      </c>
      <c r="T6" s="148"/>
      <c r="U6" s="6" t="s">
        <v>249</v>
      </c>
      <c r="V6" s="16" t="s">
        <v>12</v>
      </c>
      <c r="W6" s="16" t="s">
        <v>13</v>
      </c>
      <c r="X6" s="16" t="s">
        <v>14</v>
      </c>
      <c r="Y6" s="16" t="s">
        <v>15</v>
      </c>
      <c r="Z6" s="148"/>
    </row>
    <row r="7" spans="2:26" ht="19.5" customHeight="1">
      <c r="B7" s="29" t="s">
        <v>6</v>
      </c>
      <c r="C7" s="215">
        <v>12837</v>
      </c>
      <c r="D7" s="215">
        <v>3327</v>
      </c>
      <c r="E7" s="215">
        <v>3151</v>
      </c>
      <c r="F7" s="215">
        <v>3558</v>
      </c>
      <c r="G7" s="215">
        <v>2801</v>
      </c>
      <c r="I7" s="274">
        <v>14292</v>
      </c>
      <c r="J7" s="274">
        <v>3698</v>
      </c>
      <c r="K7" s="274">
        <v>3581</v>
      </c>
      <c r="L7" s="274">
        <v>3628</v>
      </c>
      <c r="M7" s="274">
        <v>3385</v>
      </c>
      <c r="O7" s="212">
        <v>15772</v>
      </c>
      <c r="P7" s="212">
        <v>4037</v>
      </c>
      <c r="Q7" s="212">
        <v>3576</v>
      </c>
      <c r="R7" s="212">
        <v>4206</v>
      </c>
      <c r="S7" s="212">
        <v>3943</v>
      </c>
      <c r="T7" s="148"/>
      <c r="U7" s="259">
        <v>15948</v>
      </c>
      <c r="V7" s="222">
        <v>4246</v>
      </c>
      <c r="W7" s="222">
        <v>4021</v>
      </c>
      <c r="X7" s="222">
        <v>3957</v>
      </c>
      <c r="Y7" s="223">
        <v>3674</v>
      </c>
      <c r="Z7" s="148"/>
    </row>
    <row r="8" spans="2:26" ht="19.5" customHeight="1">
      <c r="B8" s="32" t="s">
        <v>916</v>
      </c>
      <c r="C8" s="216">
        <v>5.63</v>
      </c>
      <c r="D8" s="216">
        <v>1.46</v>
      </c>
      <c r="E8" s="216">
        <v>1.38</v>
      </c>
      <c r="F8" s="216">
        <v>1.56</v>
      </c>
      <c r="G8" s="216">
        <v>1.22</v>
      </c>
      <c r="I8" s="275">
        <v>6.29</v>
      </c>
      <c r="J8" s="275">
        <v>1.63</v>
      </c>
      <c r="K8" s="275">
        <v>1.57</v>
      </c>
      <c r="L8" s="275">
        <v>1.59</v>
      </c>
      <c r="M8" s="275">
        <v>1.49</v>
      </c>
      <c r="O8" s="213">
        <v>6.96</v>
      </c>
      <c r="P8" s="213">
        <v>1.78</v>
      </c>
      <c r="Q8" s="213">
        <v>1.58</v>
      </c>
      <c r="R8" s="213">
        <v>1.85</v>
      </c>
      <c r="S8" s="213">
        <v>1.74</v>
      </c>
      <c r="T8" s="148"/>
      <c r="U8" s="261">
        <v>7.07</v>
      </c>
      <c r="V8" s="258">
        <v>1.89</v>
      </c>
      <c r="W8" s="42">
        <v>1.78</v>
      </c>
      <c r="X8" s="42">
        <v>1.75</v>
      </c>
      <c r="Y8" s="43">
        <v>1.62</v>
      </c>
      <c r="Z8" s="148"/>
    </row>
    <row r="9" spans="2:26" ht="19.5" customHeight="1">
      <c r="B9" s="34" t="s">
        <v>5</v>
      </c>
      <c r="C9" s="217">
        <v>4244</v>
      </c>
      <c r="D9" s="217">
        <v>3335</v>
      </c>
      <c r="E9" s="217">
        <v>3104</v>
      </c>
      <c r="F9" s="217">
        <v>3463</v>
      </c>
      <c r="G9" s="217">
        <v>-5658</v>
      </c>
      <c r="I9" s="276">
        <v>11228</v>
      </c>
      <c r="J9" s="276">
        <v>1948</v>
      </c>
      <c r="K9" s="276">
        <v>3364</v>
      </c>
      <c r="L9" s="276">
        <v>3682</v>
      </c>
      <c r="M9" s="276">
        <v>2234</v>
      </c>
      <c r="O9" s="214">
        <v>13648</v>
      </c>
      <c r="P9" s="214">
        <v>4808</v>
      </c>
      <c r="Q9" s="214">
        <v>1945</v>
      </c>
      <c r="R9" s="214">
        <v>3853</v>
      </c>
      <c r="S9" s="214">
        <v>3036</v>
      </c>
      <c r="T9" s="37"/>
      <c r="U9" s="260">
        <v>17400</v>
      </c>
      <c r="V9" s="224">
        <v>5398</v>
      </c>
      <c r="W9" s="224">
        <v>3923</v>
      </c>
      <c r="X9" s="224">
        <v>4682</v>
      </c>
      <c r="Y9" s="225">
        <v>3087</v>
      </c>
      <c r="Z9" s="37"/>
    </row>
    <row r="10" spans="2:26" ht="19.5" customHeight="1">
      <c r="B10" s="34" t="s">
        <v>21</v>
      </c>
      <c r="C10" s="256">
        <v>0.313</v>
      </c>
      <c r="D10" s="256">
        <v>0.235</v>
      </c>
      <c r="E10" s="256">
        <v>0.271</v>
      </c>
      <c r="F10" s="256">
        <v>0.278</v>
      </c>
      <c r="G10" s="256">
        <v>0.313</v>
      </c>
      <c r="I10" s="277">
        <v>0.233</v>
      </c>
      <c r="J10" s="277">
        <v>0.259</v>
      </c>
      <c r="K10" s="277">
        <v>0.276</v>
      </c>
      <c r="L10" s="277">
        <v>0.23</v>
      </c>
      <c r="M10" s="277">
        <v>0.233</v>
      </c>
      <c r="O10" s="257">
        <v>0.219</v>
      </c>
      <c r="P10" s="257">
        <v>0.226</v>
      </c>
      <c r="Q10" s="257">
        <v>0.219</v>
      </c>
      <c r="R10" s="257">
        <v>0.212</v>
      </c>
      <c r="S10" s="257">
        <v>0.219</v>
      </c>
      <c r="T10" s="148"/>
      <c r="U10" s="257">
        <v>0.234</v>
      </c>
      <c r="V10" s="226">
        <v>0.193</v>
      </c>
      <c r="W10" s="226">
        <v>0.243</v>
      </c>
      <c r="X10" s="226">
        <v>0.152</v>
      </c>
      <c r="Y10" s="227">
        <v>0.234</v>
      </c>
      <c r="Z10" s="148"/>
    </row>
    <row r="11" spans="2:26" ht="19.5" customHeight="1">
      <c r="B11" s="32" t="s">
        <v>178</v>
      </c>
      <c r="C11" s="218">
        <v>2385267525</v>
      </c>
      <c r="D11" s="218">
        <v>2378259685</v>
      </c>
      <c r="E11" s="218">
        <v>2382870577</v>
      </c>
      <c r="F11" s="218">
        <v>2384527055</v>
      </c>
      <c r="G11" s="218">
        <v>2385267525</v>
      </c>
      <c r="I11" s="278">
        <v>2377678160</v>
      </c>
      <c r="J11" s="278">
        <v>2365933626</v>
      </c>
      <c r="K11" s="278">
        <v>2376735991</v>
      </c>
      <c r="L11" s="278">
        <v>2377196179</v>
      </c>
      <c r="M11" s="278">
        <v>2377678160</v>
      </c>
      <c r="O11" s="48">
        <v>2365933146</v>
      </c>
      <c r="P11" s="48">
        <v>2364545977</v>
      </c>
      <c r="Q11" s="48">
        <v>2364546966</v>
      </c>
      <c r="R11" s="48">
        <v>2365919246</v>
      </c>
      <c r="S11" s="48">
        <v>2365933146</v>
      </c>
      <c r="T11" s="148"/>
      <c r="U11" s="48">
        <v>2363767313</v>
      </c>
      <c r="V11" s="49">
        <v>2351139024</v>
      </c>
      <c r="W11" s="49">
        <v>2361390509</v>
      </c>
      <c r="X11" s="49">
        <v>2363752941</v>
      </c>
      <c r="Y11" s="50">
        <v>2363767313</v>
      </c>
      <c r="Z11" s="148"/>
    </row>
    <row r="12" spans="2:26" ht="19.5" customHeight="1">
      <c r="B12" s="32" t="s">
        <v>22</v>
      </c>
      <c r="C12" s="218">
        <v>2281004151</v>
      </c>
      <c r="D12" s="218">
        <v>2276773146</v>
      </c>
      <c r="E12" s="218">
        <v>2281218870</v>
      </c>
      <c r="F12" s="218">
        <v>2284596468</v>
      </c>
      <c r="G12" s="218">
        <v>2286737894</v>
      </c>
      <c r="I12" s="278">
        <v>2271543658</v>
      </c>
      <c r="J12" s="278">
        <v>2269007119</v>
      </c>
      <c r="K12" s="278">
        <v>2274457002</v>
      </c>
      <c r="L12" s="278">
        <v>2274700388</v>
      </c>
      <c r="M12" s="278">
        <v>2275542264</v>
      </c>
      <c r="O12" s="48">
        <v>2266635745</v>
      </c>
      <c r="P12" s="48">
        <v>2264743824</v>
      </c>
      <c r="Q12" s="48">
        <v>2264091516</v>
      </c>
      <c r="R12" s="48">
        <v>2268296670</v>
      </c>
      <c r="S12" s="48">
        <v>2270173079</v>
      </c>
      <c r="T12" s="148"/>
      <c r="U12" s="48">
        <v>2256951403</v>
      </c>
      <c r="V12" s="49">
        <v>2251135143</v>
      </c>
      <c r="W12" s="49">
        <v>2255537890</v>
      </c>
      <c r="X12" s="49">
        <v>2260966547</v>
      </c>
      <c r="Y12" s="50">
        <v>2263503634</v>
      </c>
      <c r="Z12" s="148"/>
    </row>
    <row r="13" spans="2:27" ht="19.5" customHeight="1">
      <c r="B13" s="32" t="s">
        <v>23</v>
      </c>
      <c r="C13" s="219">
        <v>4386300</v>
      </c>
      <c r="D13" s="219" t="s">
        <v>20</v>
      </c>
      <c r="E13" s="219" t="s">
        <v>20</v>
      </c>
      <c r="F13" s="219">
        <v>4386300</v>
      </c>
      <c r="G13" s="219" t="s">
        <v>20</v>
      </c>
      <c r="I13" s="279">
        <v>4414200</v>
      </c>
      <c r="J13" s="279" t="s">
        <v>20</v>
      </c>
      <c r="K13" s="279" t="s">
        <v>20</v>
      </c>
      <c r="L13" s="279">
        <v>4414200</v>
      </c>
      <c r="M13" s="279" t="s">
        <v>20</v>
      </c>
      <c r="O13" s="199">
        <v>1800000</v>
      </c>
      <c r="P13" s="199" t="s">
        <v>20</v>
      </c>
      <c r="Q13" s="199" t="s">
        <v>20</v>
      </c>
      <c r="R13" s="199" t="s">
        <v>20</v>
      </c>
      <c r="S13" s="199">
        <v>1800000</v>
      </c>
      <c r="T13" s="148"/>
      <c r="U13" s="203" t="s">
        <v>20</v>
      </c>
      <c r="V13" s="42" t="s">
        <v>20</v>
      </c>
      <c r="W13" s="42" t="s">
        <v>20</v>
      </c>
      <c r="X13" s="42" t="s">
        <v>20</v>
      </c>
      <c r="Y13" s="43" t="s">
        <v>20</v>
      </c>
      <c r="Z13" s="148"/>
      <c r="AA13" s="148"/>
    </row>
    <row r="14" spans="2:27" s="47" customFormat="1" ht="19.5" customHeight="1">
      <c r="B14" s="44" t="s">
        <v>24</v>
      </c>
      <c r="C14" s="220">
        <v>0.3</v>
      </c>
      <c r="D14" s="221" t="s">
        <v>20</v>
      </c>
      <c r="E14" s="221" t="s">
        <v>20</v>
      </c>
      <c r="F14" s="220">
        <v>0.3</v>
      </c>
      <c r="G14" s="221" t="s">
        <v>20</v>
      </c>
      <c r="H14"/>
      <c r="I14" s="280">
        <v>0.2</v>
      </c>
      <c r="J14" s="281" t="s">
        <v>20</v>
      </c>
      <c r="K14" s="281" t="s">
        <v>20</v>
      </c>
      <c r="L14" s="280">
        <v>0.2</v>
      </c>
      <c r="M14" s="281" t="s">
        <v>20</v>
      </c>
      <c r="N14"/>
      <c r="O14" s="201">
        <v>0.1</v>
      </c>
      <c r="P14" s="202" t="s">
        <v>20</v>
      </c>
      <c r="Q14" s="202" t="s">
        <v>20</v>
      </c>
      <c r="R14" s="202" t="s">
        <v>20</v>
      </c>
      <c r="S14" s="201">
        <v>0.1</v>
      </c>
      <c r="T14" s="148"/>
      <c r="U14" s="204" t="s">
        <v>20</v>
      </c>
      <c r="V14" s="45" t="s">
        <v>20</v>
      </c>
      <c r="W14" s="45" t="s">
        <v>20</v>
      </c>
      <c r="X14" s="45" t="s">
        <v>20</v>
      </c>
      <c r="Y14" s="46" t="s">
        <v>20</v>
      </c>
      <c r="Z14" s="148"/>
      <c r="AA14" s="148"/>
    </row>
    <row r="15" spans="2:27" ht="19.5" customHeight="1">
      <c r="B15" s="148"/>
      <c r="C15" s="148"/>
      <c r="D15" s="148"/>
      <c r="E15" s="148"/>
      <c r="F15" s="148"/>
      <c r="G15" s="148"/>
      <c r="I15" s="148"/>
      <c r="J15" s="148"/>
      <c r="K15" s="148"/>
      <c r="L15" s="148"/>
      <c r="M15" s="148"/>
      <c r="O15" s="148"/>
      <c r="P15" s="148"/>
      <c r="Q15" s="148"/>
      <c r="R15" s="148"/>
      <c r="S15" s="148"/>
      <c r="U15" s="148"/>
      <c r="V15" s="148"/>
      <c r="W15" s="148"/>
      <c r="X15" s="148"/>
      <c r="Y15" s="148"/>
      <c r="Z15" s="148"/>
      <c r="AA15" s="148"/>
    </row>
    <row r="16" spans="2:27" ht="19.5" customHeight="1">
      <c r="B16" s="10" t="s">
        <v>200</v>
      </c>
      <c r="C16" s="1257"/>
      <c r="D16" s="1257"/>
      <c r="E16" s="1257"/>
      <c r="F16" s="1257"/>
      <c r="G16" s="1257"/>
      <c r="I16" s="1257"/>
      <c r="J16" s="1257"/>
      <c r="K16" s="1257"/>
      <c r="L16" s="1257"/>
      <c r="M16" s="1257"/>
      <c r="O16" s="1257"/>
      <c r="P16" s="1257"/>
      <c r="Q16" s="1257"/>
      <c r="R16" s="1257"/>
      <c r="S16" s="1257"/>
      <c r="U16" s="1257"/>
      <c r="V16" s="1257"/>
      <c r="W16" s="1257"/>
      <c r="X16" s="1257"/>
      <c r="Y16" s="1257"/>
      <c r="Z16" s="148"/>
      <c r="AA16" s="148"/>
    </row>
    <row r="17" spans="3:10" ht="19.5" customHeight="1">
      <c r="C17" s="11">
        <v>2010</v>
      </c>
      <c r="D17" s="1258" t="s">
        <v>10</v>
      </c>
      <c r="E17" s="1258"/>
      <c r="F17" s="1258"/>
      <c r="G17" s="1258"/>
      <c r="I17" s="148"/>
      <c r="J17" s="148"/>
    </row>
    <row r="18" spans="2:10" ht="19.5" customHeight="1">
      <c r="B18" s="3"/>
      <c r="C18" s="6" t="s">
        <v>249</v>
      </c>
      <c r="D18" s="16" t="s">
        <v>12</v>
      </c>
      <c r="E18" s="16" t="s">
        <v>13</v>
      </c>
      <c r="F18" s="16" t="s">
        <v>14</v>
      </c>
      <c r="G18" s="16" t="s">
        <v>15</v>
      </c>
      <c r="I18" s="148"/>
      <c r="J18" s="148"/>
    </row>
    <row r="19" spans="2:10" ht="19.5" customHeight="1">
      <c r="B19" s="29" t="s">
        <v>6</v>
      </c>
      <c r="C19" s="30">
        <v>13674</v>
      </c>
      <c r="D19" s="30">
        <v>3175</v>
      </c>
      <c r="E19" s="30">
        <v>3763</v>
      </c>
      <c r="F19" s="30">
        <v>3195</v>
      </c>
      <c r="G19" s="31">
        <v>3472</v>
      </c>
      <c r="I19" s="148"/>
      <c r="J19" s="148"/>
    </row>
    <row r="20" spans="2:10" ht="19.5" customHeight="1">
      <c r="B20" s="32" t="s">
        <v>916</v>
      </c>
      <c r="C20" s="200">
        <v>6.09</v>
      </c>
      <c r="D20" s="33">
        <v>1.42</v>
      </c>
      <c r="E20" s="33">
        <v>1.68</v>
      </c>
      <c r="F20" s="33">
        <v>1.42</v>
      </c>
      <c r="G20" s="32">
        <v>1.54</v>
      </c>
      <c r="I20" s="148"/>
      <c r="J20" s="148"/>
    </row>
    <row r="21" spans="2:10" ht="19.5" customHeight="1">
      <c r="B21" s="34" t="s">
        <v>5</v>
      </c>
      <c r="C21" s="35">
        <v>14740</v>
      </c>
      <c r="D21" s="35">
        <v>3614</v>
      </c>
      <c r="E21" s="35">
        <v>3941</v>
      </c>
      <c r="F21" s="35">
        <v>3650</v>
      </c>
      <c r="G21" s="36">
        <v>2757</v>
      </c>
      <c r="I21" s="148"/>
      <c r="J21" s="148"/>
    </row>
    <row r="22" spans="2:10" ht="19.5" customHeight="1">
      <c r="B22" s="34" t="s">
        <v>21</v>
      </c>
      <c r="C22" s="38">
        <v>0.225</v>
      </c>
      <c r="D22" s="38">
        <v>0.215</v>
      </c>
      <c r="E22" s="38">
        <v>0.227</v>
      </c>
      <c r="F22" s="38">
        <v>0.182</v>
      </c>
      <c r="G22" s="39">
        <v>0.225</v>
      </c>
      <c r="I22" s="148"/>
      <c r="J22" s="148"/>
    </row>
    <row r="23" spans="2:10" ht="19.5" customHeight="1">
      <c r="B23" s="32" t="s">
        <v>178</v>
      </c>
      <c r="C23" s="40">
        <v>2349640931</v>
      </c>
      <c r="D23" s="40">
        <v>2348587570</v>
      </c>
      <c r="E23" s="40">
        <v>2348729461</v>
      </c>
      <c r="F23" s="40">
        <v>2348830901</v>
      </c>
      <c r="G23" s="41">
        <v>2349640931</v>
      </c>
      <c r="I23" s="148"/>
      <c r="J23" s="148"/>
    </row>
    <row r="24" spans="2:10" ht="19.5" customHeight="1">
      <c r="B24" s="32" t="s">
        <v>22</v>
      </c>
      <c r="C24" s="40">
        <v>2244494576</v>
      </c>
      <c r="D24" s="40">
        <v>2242655630</v>
      </c>
      <c r="E24" s="40">
        <v>2242498492</v>
      </c>
      <c r="F24" s="40">
        <v>2244895039</v>
      </c>
      <c r="G24" s="41">
        <v>2247929142</v>
      </c>
      <c r="I24" s="148"/>
      <c r="J24" s="148"/>
    </row>
    <row r="25" spans="2:10" ht="19.5" customHeight="1">
      <c r="B25" s="32" t="s">
        <v>23</v>
      </c>
      <c r="C25" s="42" t="s">
        <v>20</v>
      </c>
      <c r="D25" s="42" t="s">
        <v>20</v>
      </c>
      <c r="E25" s="42" t="s">
        <v>20</v>
      </c>
      <c r="F25" s="42" t="s">
        <v>20</v>
      </c>
      <c r="G25" s="43" t="s">
        <v>20</v>
      </c>
      <c r="I25" s="148"/>
      <c r="J25" s="148"/>
    </row>
    <row r="26" spans="2:10" ht="19.5" customHeight="1">
      <c r="B26" s="44" t="s">
        <v>24</v>
      </c>
      <c r="C26" s="204" t="s">
        <v>20</v>
      </c>
      <c r="D26" s="45" t="s">
        <v>20</v>
      </c>
      <c r="E26" s="45" t="s">
        <v>20</v>
      </c>
      <c r="F26" s="45" t="s">
        <v>20</v>
      </c>
      <c r="G26" s="46" t="s">
        <v>20</v>
      </c>
      <c r="I26" s="148"/>
      <c r="J26" s="148"/>
    </row>
    <row r="27" spans="2:19" ht="19.5" customHeight="1">
      <c r="B27" s="206"/>
      <c r="C27" s="205"/>
      <c r="D27" s="205"/>
      <c r="E27" s="205"/>
      <c r="F27" s="205"/>
      <c r="G27" s="205"/>
      <c r="I27" s="205"/>
      <c r="J27" s="205"/>
      <c r="K27" s="205"/>
      <c r="L27" s="205"/>
      <c r="M27" s="205"/>
      <c r="O27" s="205"/>
      <c r="P27" s="205"/>
      <c r="Q27" s="205"/>
      <c r="R27" s="205"/>
      <c r="S27" s="205"/>
    </row>
    <row r="28" spans="2:3" ht="15.75">
      <c r="B28" s="1147" t="s">
        <v>917</v>
      </c>
      <c r="C28" s="1147"/>
    </row>
    <row r="29" spans="2:3" ht="15" customHeight="1">
      <c r="B29" s="1147" t="s">
        <v>918</v>
      </c>
      <c r="C29" s="1147"/>
    </row>
    <row r="30" spans="2:3" ht="12.75" customHeight="1">
      <c r="B30" s="211"/>
      <c r="C30" s="211"/>
    </row>
    <row r="31" ht="10.5" customHeight="1"/>
    <row r="32" spans="2:3" ht="13.5" customHeight="1">
      <c r="B32" s="148"/>
      <c r="C32" s="148"/>
    </row>
    <row r="33" spans="2:3" ht="13.5" customHeight="1">
      <c r="B33" s="148"/>
      <c r="C33" s="148"/>
    </row>
    <row r="34" spans="2:3" ht="13.5" customHeight="1">
      <c r="B34" s="148"/>
      <c r="C34" s="148"/>
    </row>
    <row r="35" spans="2:3" ht="12.75" customHeight="1">
      <c r="B35" s="148"/>
      <c r="C35" s="148"/>
    </row>
    <row r="36" spans="2:3" ht="19.5" customHeight="1">
      <c r="B36" s="148"/>
      <c r="C36" s="148"/>
    </row>
    <row r="37" spans="2:27" ht="19.5" customHeight="1">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row>
    <row r="38" spans="2:27" ht="19.5" customHeight="1">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row>
    <row r="39" spans="2:27" ht="19.5" customHeight="1">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row>
    <row r="40" spans="2:27" ht="19.5" customHeight="1">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row>
    <row r="41" spans="2:27" ht="19.5" customHeight="1">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row>
    <row r="42" spans="2:27" ht="19.5" customHeight="1">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row>
    <row r="43" spans="2:27" ht="19.5" customHeight="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row>
    <row r="44" spans="2:27" ht="19.5" customHeight="1">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row>
    <row r="45" spans="2:27" ht="19.5" customHeight="1">
      <c r="B45" s="148"/>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row>
    <row r="46" spans="2:27" ht="19.5" customHeight="1">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row>
    <row r="47" spans="2:27" ht="19.5" customHeight="1">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row>
    <row r="48" spans="2:27" ht="19.5" customHeight="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row>
    <row r="49" spans="2:27" ht="19.5" customHeight="1">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row>
    <row r="50" spans="2:25" ht="19.5" customHeight="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row>
    <row r="57" ht="13.5" customHeight="1"/>
    <row r="58" ht="24.75" customHeight="1"/>
    <row r="59" ht="13.5" customHeight="1"/>
    <row r="60" ht="13.5" customHeight="1"/>
    <row r="61" ht="13.5" customHeight="1"/>
    <row r="62" ht="13.5" customHeight="1"/>
    <row r="63" ht="13.5" customHeight="1"/>
    <row r="64" ht="13.5" customHeight="1"/>
  </sheetData>
  <sheetProtection/>
  <mergeCells count="14">
    <mergeCell ref="D17:G17"/>
    <mergeCell ref="B2:G2"/>
    <mergeCell ref="C4:G4"/>
    <mergeCell ref="I4:M4"/>
    <mergeCell ref="O4:S4"/>
    <mergeCell ref="D5:G5"/>
    <mergeCell ref="J5:M5"/>
    <mergeCell ref="P5:S5"/>
    <mergeCell ref="U4:Y4"/>
    <mergeCell ref="V5:Y5"/>
    <mergeCell ref="C16:G16"/>
    <mergeCell ref="I16:M16"/>
    <mergeCell ref="O16:S16"/>
    <mergeCell ref="U16:Y16"/>
  </mergeCells>
  <printOptions/>
  <pageMargins left="0.7480314960629921" right="0.7480314960629921" top="0.984251968503937" bottom="0.984251968503937" header="0.5118110236220472" footer="0.5118110236220472"/>
  <pageSetup fitToHeight="1" fitToWidth="1" horizontalDpi="600" verticalDpi="600" orientation="landscape" paperSize="9" scale="38"/>
  <drawing r:id="rId1"/>
</worksheet>
</file>

<file path=xl/worksheets/sheet60.xml><?xml version="1.0" encoding="utf-8"?>
<worksheet xmlns="http://schemas.openxmlformats.org/spreadsheetml/2006/main" xmlns:r="http://schemas.openxmlformats.org/officeDocument/2006/relationships">
  <sheetPr>
    <tabColor rgb="FF00976D"/>
  </sheetPr>
  <dimension ref="B2:I17"/>
  <sheetViews>
    <sheetView showGridLines="0" zoomScale="150" zoomScaleNormal="150" zoomScalePageLayoutView="150" workbookViewId="0" topLeftCell="A1">
      <selection activeCell="A3" sqref="A3"/>
    </sheetView>
  </sheetViews>
  <sheetFormatPr defaultColWidth="10.875" defaultRowHeight="19.5" customHeight="1"/>
  <cols>
    <col min="1" max="1" width="5.50390625" style="561" customWidth="1"/>
    <col min="2" max="2" width="39.375" style="561" customWidth="1"/>
    <col min="3" max="3" width="10.875" style="561" customWidth="1"/>
    <col min="4" max="16384" width="10.875" style="561" customWidth="1"/>
  </cols>
  <sheetData>
    <row r="2" spans="2:9" ht="19.5" customHeight="1">
      <c r="B2" s="1247" t="s">
        <v>463</v>
      </c>
      <c r="C2" s="1247"/>
      <c r="D2" s="1247"/>
      <c r="E2" s="1247"/>
      <c r="F2" s="1247"/>
      <c r="G2" s="1247"/>
      <c r="H2" s="1247"/>
      <c r="I2" s="1247"/>
    </row>
    <row r="4" spans="2:3" ht="19.5" customHeight="1">
      <c r="B4" s="704" t="s">
        <v>462</v>
      </c>
      <c r="C4" s="704"/>
    </row>
    <row r="6" spans="2:7" ht="19.5" customHeight="1">
      <c r="B6" s="703" t="s">
        <v>461</v>
      </c>
      <c r="C6" s="649">
        <v>2014</v>
      </c>
      <c r="D6" s="638">
        <v>2013</v>
      </c>
      <c r="E6" s="637">
        <v>2012</v>
      </c>
      <c r="F6" s="637">
        <v>2011</v>
      </c>
      <c r="G6" s="637">
        <v>2010</v>
      </c>
    </row>
    <row r="7" spans="2:7" ht="19.5" customHeight="1">
      <c r="B7" s="673" t="s">
        <v>51</v>
      </c>
      <c r="C7" s="700">
        <v>829</v>
      </c>
      <c r="D7" s="648">
        <v>829</v>
      </c>
      <c r="E7" s="647">
        <v>829</v>
      </c>
      <c r="F7" s="702">
        <v>829</v>
      </c>
      <c r="G7" s="701">
        <v>920</v>
      </c>
    </row>
    <row r="8" spans="2:7" ht="19.5" customHeight="1">
      <c r="B8" s="673" t="s">
        <v>52</v>
      </c>
      <c r="C8" s="700">
        <v>907</v>
      </c>
      <c r="D8" s="699">
        <v>907</v>
      </c>
      <c r="E8" s="698">
        <v>913</v>
      </c>
      <c r="F8" s="670">
        <v>958</v>
      </c>
      <c r="G8" s="677">
        <v>1215</v>
      </c>
    </row>
    <row r="9" spans="2:7" ht="19.5" customHeight="1">
      <c r="B9" s="673" t="s">
        <v>460</v>
      </c>
      <c r="C9" s="700">
        <v>178</v>
      </c>
      <c r="D9" s="699">
        <v>178</v>
      </c>
      <c r="E9" s="698">
        <v>178</v>
      </c>
      <c r="F9" s="670">
        <v>178</v>
      </c>
      <c r="G9" s="677">
        <v>178</v>
      </c>
    </row>
    <row r="10" spans="2:7" ht="19.5" customHeight="1">
      <c r="B10" s="673" t="s">
        <v>459</v>
      </c>
      <c r="C10" s="700">
        <v>209</v>
      </c>
      <c r="D10" s="699">
        <v>64</v>
      </c>
      <c r="E10" s="698">
        <v>64</v>
      </c>
      <c r="F10" s="670">
        <v>64</v>
      </c>
      <c r="G10" s="677">
        <v>63</v>
      </c>
    </row>
    <row r="11" spans="2:7" ht="19.5" customHeight="1">
      <c r="B11" s="667" t="s">
        <v>54</v>
      </c>
      <c r="C11" s="697">
        <v>64</v>
      </c>
      <c r="D11" s="696">
        <v>64</v>
      </c>
      <c r="E11" s="695">
        <v>64</v>
      </c>
      <c r="F11" s="663" t="s">
        <v>458</v>
      </c>
      <c r="G11" s="662">
        <v>83</v>
      </c>
    </row>
    <row r="12" spans="2:7" ht="19.5" customHeight="1">
      <c r="B12" s="694" t="s">
        <v>47</v>
      </c>
      <c r="C12" s="693">
        <v>2187</v>
      </c>
      <c r="D12" s="693">
        <v>2042</v>
      </c>
      <c r="E12" s="693">
        <v>2048</v>
      </c>
      <c r="F12" s="692">
        <v>2096</v>
      </c>
      <c r="G12" s="691">
        <v>2459</v>
      </c>
    </row>
    <row r="14" spans="2:9" ht="12.75" customHeight="1">
      <c r="B14" s="1299" t="s">
        <v>457</v>
      </c>
      <c r="C14" s="1299"/>
      <c r="D14" s="1299"/>
      <c r="E14" s="1299"/>
      <c r="F14" s="1299"/>
      <c r="G14" s="1299"/>
      <c r="H14" s="1299"/>
      <c r="I14" s="1299"/>
    </row>
    <row r="15" spans="2:9" ht="12.75" customHeight="1">
      <c r="B15" s="1303" t="s">
        <v>456</v>
      </c>
      <c r="C15" s="1303"/>
      <c r="D15" s="1303"/>
      <c r="E15" s="1303"/>
      <c r="F15" s="1303"/>
      <c r="G15" s="1303"/>
      <c r="H15" s="1303"/>
      <c r="I15" s="1303"/>
    </row>
    <row r="16" spans="2:9" ht="15.75">
      <c r="B16" s="690" t="s">
        <v>455</v>
      </c>
      <c r="C16" s="690"/>
      <c r="D16" s="690"/>
      <c r="E16" s="690"/>
      <c r="F16" s="690"/>
      <c r="G16" s="690"/>
      <c r="H16" s="690"/>
      <c r="I16" s="690"/>
    </row>
    <row r="17" spans="2:9" ht="12.75" customHeight="1">
      <c r="B17" s="1299"/>
      <c r="C17" s="1299"/>
      <c r="D17" s="1299"/>
      <c r="E17" s="1299"/>
      <c r="F17" s="1299"/>
      <c r="G17" s="1299"/>
      <c r="H17" s="1299"/>
      <c r="I17" s="1299"/>
    </row>
  </sheetData>
  <sheetProtection/>
  <mergeCells count="4">
    <mergeCell ref="B2:I2"/>
    <mergeCell ref="B14:I14"/>
    <mergeCell ref="B17:I17"/>
    <mergeCell ref="B15:I15"/>
  </mergeCells>
  <printOptions/>
  <pageMargins left="0.75" right="0.75" top="1" bottom="1" header="0.5" footer="0.5"/>
  <pageSetup horizontalDpi="600" verticalDpi="600" orientation="portrait" paperSize="9" scale="72"/>
  <drawing r:id="rId1"/>
</worksheet>
</file>

<file path=xl/worksheets/sheet61.xml><?xml version="1.0" encoding="utf-8"?>
<worksheet xmlns="http://schemas.openxmlformats.org/spreadsheetml/2006/main" xmlns:r="http://schemas.openxmlformats.org/officeDocument/2006/relationships">
  <sheetPr>
    <tabColor rgb="FF00976D"/>
  </sheetPr>
  <dimension ref="B2:I15"/>
  <sheetViews>
    <sheetView showGridLines="0" zoomScale="150" zoomScaleNormal="150" zoomScalePageLayoutView="150" workbookViewId="0" topLeftCell="A1">
      <selection activeCell="A3" sqref="A3"/>
    </sheetView>
  </sheetViews>
  <sheetFormatPr defaultColWidth="10.875" defaultRowHeight="19.5" customHeight="1"/>
  <cols>
    <col min="1" max="1" width="5.50390625" style="561" customWidth="1"/>
    <col min="2" max="2" width="39.375" style="561" customWidth="1"/>
    <col min="3" max="3" width="10.875" style="561" customWidth="1"/>
    <col min="4" max="16384" width="10.875" style="561" customWidth="1"/>
  </cols>
  <sheetData>
    <row r="2" spans="2:9" ht="19.5" customHeight="1">
      <c r="B2" s="1247" t="s">
        <v>467</v>
      </c>
      <c r="C2" s="1247"/>
      <c r="D2" s="1247"/>
      <c r="E2" s="1247"/>
      <c r="F2" s="1247"/>
      <c r="G2" s="1247"/>
      <c r="H2" s="1247"/>
      <c r="I2" s="1247"/>
    </row>
    <row r="4" spans="2:9" ht="19.5" customHeight="1">
      <c r="B4" s="1278" t="s">
        <v>466</v>
      </c>
      <c r="C4" s="1278"/>
      <c r="D4" s="1278"/>
      <c r="E4" s="1278"/>
      <c r="F4" s="1278"/>
      <c r="G4" s="1278"/>
      <c r="H4" s="1278"/>
      <c r="I4" s="1278"/>
    </row>
    <row r="6" spans="2:7" ht="19.5" customHeight="1">
      <c r="B6" s="640" t="s">
        <v>465</v>
      </c>
      <c r="C6" s="649">
        <v>2014</v>
      </c>
      <c r="D6" s="638">
        <v>2013</v>
      </c>
      <c r="E6" s="637">
        <v>2012</v>
      </c>
      <c r="F6" s="637">
        <v>2011</v>
      </c>
      <c r="G6" s="637">
        <v>2010</v>
      </c>
    </row>
    <row r="7" spans="2:7" ht="19.5" customHeight="1">
      <c r="B7" s="21" t="s">
        <v>51</v>
      </c>
      <c r="C7" s="433">
        <v>639</v>
      </c>
      <c r="D7" s="636">
        <v>647</v>
      </c>
      <c r="E7" s="709">
        <v>657</v>
      </c>
      <c r="F7" s="708">
        <v>732</v>
      </c>
      <c r="G7" s="707">
        <v>697</v>
      </c>
    </row>
    <row r="8" spans="2:7" ht="19.5" customHeight="1">
      <c r="B8" s="21" t="s">
        <v>52</v>
      </c>
      <c r="C8" s="433">
        <v>794</v>
      </c>
      <c r="D8" s="306">
        <v>797</v>
      </c>
      <c r="E8" s="85">
        <v>866</v>
      </c>
      <c r="F8" s="72">
        <v>885</v>
      </c>
      <c r="G8" s="581">
        <v>1060</v>
      </c>
    </row>
    <row r="9" spans="2:7" ht="19.5" customHeight="1">
      <c r="B9" s="21" t="s">
        <v>460</v>
      </c>
      <c r="C9" s="433">
        <v>188</v>
      </c>
      <c r="D9" s="306">
        <v>178</v>
      </c>
      <c r="E9" s="85">
        <v>182</v>
      </c>
      <c r="F9" s="72">
        <v>148</v>
      </c>
      <c r="G9" s="581">
        <v>148</v>
      </c>
    </row>
    <row r="10" spans="2:7" ht="19.5" customHeight="1">
      <c r="B10" s="21" t="s">
        <v>418</v>
      </c>
      <c r="C10" s="433">
        <v>105</v>
      </c>
      <c r="D10" s="306">
        <v>48</v>
      </c>
      <c r="E10" s="85">
        <v>33</v>
      </c>
      <c r="F10" s="72">
        <v>32</v>
      </c>
      <c r="G10" s="581">
        <v>39</v>
      </c>
    </row>
    <row r="11" spans="2:7" ht="19.5" customHeight="1">
      <c r="B11" s="52" t="s">
        <v>54</v>
      </c>
      <c r="C11" s="706">
        <v>49</v>
      </c>
      <c r="D11" s="308">
        <v>50</v>
      </c>
      <c r="E11" s="111">
        <v>48</v>
      </c>
      <c r="F11" s="76">
        <v>66</v>
      </c>
      <c r="G11" s="607">
        <v>65</v>
      </c>
    </row>
    <row r="12" spans="2:7" ht="19.5" customHeight="1">
      <c r="B12" s="694" t="s">
        <v>47</v>
      </c>
      <c r="C12" s="705">
        <v>1775</v>
      </c>
      <c r="D12" s="693">
        <v>1719</v>
      </c>
      <c r="E12" s="693">
        <v>1786</v>
      </c>
      <c r="F12" s="692">
        <v>1863</v>
      </c>
      <c r="G12" s="691">
        <v>2009</v>
      </c>
    </row>
    <row r="14" spans="2:9" ht="13.5" customHeight="1">
      <c r="B14" s="1250" t="s">
        <v>464</v>
      </c>
      <c r="C14" s="1250"/>
      <c r="D14" s="1250"/>
      <c r="E14" s="1250"/>
      <c r="F14" s="1250"/>
      <c r="G14" s="1250"/>
      <c r="H14" s="1250"/>
      <c r="I14" s="1250"/>
    </row>
    <row r="15" spans="2:9" ht="19.5" customHeight="1">
      <c r="B15" s="1250"/>
      <c r="C15" s="1250"/>
      <c r="D15" s="1250"/>
      <c r="E15" s="1250"/>
      <c r="F15" s="1250"/>
      <c r="G15" s="1250"/>
      <c r="H15" s="1250"/>
      <c r="I15" s="1250"/>
    </row>
  </sheetData>
  <sheetProtection/>
  <mergeCells count="4">
    <mergeCell ref="B2:I2"/>
    <mergeCell ref="B4:I4"/>
    <mergeCell ref="B14:I14"/>
    <mergeCell ref="B15:I15"/>
  </mergeCells>
  <printOptions/>
  <pageMargins left="0.75" right="0.75" top="1" bottom="1" header="0.5" footer="0.5"/>
  <pageSetup horizontalDpi="600" verticalDpi="600" orientation="portrait" paperSize="9" scale="72"/>
  <drawing r:id="rId1"/>
</worksheet>
</file>

<file path=xl/worksheets/sheet62.xml><?xml version="1.0" encoding="utf-8"?>
<worksheet xmlns="http://schemas.openxmlformats.org/spreadsheetml/2006/main" xmlns:r="http://schemas.openxmlformats.org/officeDocument/2006/relationships">
  <sheetPr>
    <tabColor rgb="FF00976D"/>
    <pageSetUpPr fitToPage="1"/>
  </sheetPr>
  <dimension ref="B2:H15"/>
  <sheetViews>
    <sheetView showGridLines="0" zoomScale="150" zoomScaleNormal="150" zoomScalePageLayoutView="150" workbookViewId="0" topLeftCell="A7">
      <selection activeCell="A3" sqref="A3"/>
    </sheetView>
  </sheetViews>
  <sheetFormatPr defaultColWidth="10.875" defaultRowHeight="19.5" customHeight="1"/>
  <cols>
    <col min="1" max="1" width="5.50390625" style="561" customWidth="1"/>
    <col min="2" max="2" width="39.375" style="561" customWidth="1"/>
    <col min="3" max="3" width="10.875" style="561" customWidth="1"/>
    <col min="4" max="16384" width="10.875" style="561" customWidth="1"/>
  </cols>
  <sheetData>
    <row r="2" spans="2:8" ht="19.5" customHeight="1">
      <c r="B2" s="1247" t="s">
        <v>474</v>
      </c>
      <c r="C2" s="1247"/>
      <c r="D2" s="1247"/>
      <c r="E2" s="1247"/>
      <c r="F2" s="1247"/>
      <c r="G2" s="1247"/>
      <c r="H2" s="1247"/>
    </row>
    <row r="4" spans="2:7" ht="19.5" customHeight="1">
      <c r="B4" s="640" t="s">
        <v>473</v>
      </c>
      <c r="C4" s="649">
        <v>2014</v>
      </c>
      <c r="D4" s="638">
        <v>2013</v>
      </c>
      <c r="E4" s="637">
        <v>2012</v>
      </c>
      <c r="F4" s="637">
        <v>2011</v>
      </c>
      <c r="G4" s="637" t="s">
        <v>165</v>
      </c>
    </row>
    <row r="5" spans="2:7" ht="19.5" customHeight="1">
      <c r="B5" s="21" t="s">
        <v>51</v>
      </c>
      <c r="C5" s="433">
        <v>77</v>
      </c>
      <c r="D5" s="636">
        <v>78</v>
      </c>
      <c r="E5" s="709">
        <v>82</v>
      </c>
      <c r="F5" s="708">
        <v>91</v>
      </c>
      <c r="G5" s="708">
        <v>64</v>
      </c>
    </row>
    <row r="6" spans="2:7" ht="19.5" customHeight="1">
      <c r="B6" s="362" t="s">
        <v>472</v>
      </c>
      <c r="C6" s="710">
        <v>88</v>
      </c>
      <c r="D6" s="699">
        <v>87</v>
      </c>
      <c r="E6" s="698">
        <v>88</v>
      </c>
      <c r="F6" s="670">
        <v>78</v>
      </c>
      <c r="G6" s="670">
        <v>87</v>
      </c>
    </row>
    <row r="7" spans="2:7" ht="19.5" customHeight="1">
      <c r="B7" s="21" t="s">
        <v>358</v>
      </c>
      <c r="C7" s="433">
        <v>106</v>
      </c>
      <c r="D7" s="699">
        <v>100</v>
      </c>
      <c r="E7" s="698">
        <v>99</v>
      </c>
      <c r="F7" s="670">
        <v>81</v>
      </c>
      <c r="G7" s="670">
        <v>83</v>
      </c>
    </row>
    <row r="8" spans="2:7" ht="19.5" customHeight="1">
      <c r="B8" s="21" t="s">
        <v>350</v>
      </c>
      <c r="C8" s="433">
        <v>50</v>
      </c>
      <c r="D8" s="699">
        <v>75</v>
      </c>
      <c r="E8" s="698">
        <v>67</v>
      </c>
      <c r="F8" s="670">
        <v>67</v>
      </c>
      <c r="G8" s="670">
        <v>81</v>
      </c>
    </row>
    <row r="9" spans="2:7" ht="19.5" customHeight="1">
      <c r="B9" s="21" t="s">
        <v>54</v>
      </c>
      <c r="C9" s="706">
        <v>77</v>
      </c>
      <c r="D9" s="699">
        <v>78</v>
      </c>
      <c r="E9" s="698">
        <v>75</v>
      </c>
      <c r="F9" s="670">
        <v>80</v>
      </c>
      <c r="G9" s="670">
        <v>76</v>
      </c>
    </row>
    <row r="10" spans="2:7" ht="19.5" customHeight="1">
      <c r="B10" s="694" t="s">
        <v>471</v>
      </c>
      <c r="C10" s="693">
        <v>81</v>
      </c>
      <c r="D10" s="693">
        <v>84</v>
      </c>
      <c r="E10" s="693">
        <v>86</v>
      </c>
      <c r="F10" s="692">
        <v>83</v>
      </c>
      <c r="G10" s="692">
        <v>77</v>
      </c>
    </row>
    <row r="11" ht="19.5" customHeight="1">
      <c r="E11" s="135"/>
    </row>
    <row r="12" spans="2:8" s="560" customFormat="1" ht="12.75" customHeight="1">
      <c r="B12" s="1250" t="s">
        <v>470</v>
      </c>
      <c r="C12" s="1250"/>
      <c r="D12" s="1250"/>
      <c r="E12" s="1250"/>
      <c r="F12" s="1250"/>
      <c r="G12" s="1250"/>
      <c r="H12" s="1250"/>
    </row>
    <row r="13" s="1147" customFormat="1" ht="12.75" customHeight="1">
      <c r="B13" s="1147" t="s">
        <v>469</v>
      </c>
    </row>
    <row r="14" s="1147" customFormat="1" ht="12.75" customHeight="1">
      <c r="B14" s="1147" t="s">
        <v>924</v>
      </c>
    </row>
    <row r="15" spans="2:8" s="560" customFormat="1" ht="19.5" customHeight="1">
      <c r="B15" s="1249" t="s">
        <v>468</v>
      </c>
      <c r="C15" s="1250"/>
      <c r="D15" s="1250"/>
      <c r="E15" s="1250"/>
      <c r="F15" s="1250"/>
      <c r="G15" s="1250"/>
      <c r="H15" s="1250"/>
    </row>
  </sheetData>
  <sheetProtection/>
  <mergeCells count="3">
    <mergeCell ref="B2:H2"/>
    <mergeCell ref="B12:H12"/>
    <mergeCell ref="B15:H15"/>
  </mergeCells>
  <printOptions/>
  <pageMargins left="0.7480314960629921" right="0.7480314960629921" top="0.984251968503937" bottom="0.984251968503937" header="0.5118110236220472" footer="0.5118110236220472"/>
  <pageSetup fitToHeight="1" fitToWidth="1" horizontalDpi="600" verticalDpi="600" orientation="portrait" paperSize="9" scale="65"/>
  <drawing r:id="rId1"/>
</worksheet>
</file>

<file path=xl/worksheets/sheet63.xml><?xml version="1.0" encoding="utf-8"?>
<worksheet xmlns="http://schemas.openxmlformats.org/spreadsheetml/2006/main" xmlns:r="http://schemas.openxmlformats.org/officeDocument/2006/relationships">
  <sheetPr>
    <tabColor rgb="FF00976D"/>
    <pageSetUpPr fitToPage="1"/>
  </sheetPr>
  <dimension ref="B2:G9"/>
  <sheetViews>
    <sheetView showGridLines="0" zoomScale="150" zoomScaleNormal="150" zoomScalePageLayoutView="150" workbookViewId="0" topLeftCell="A1">
      <selection activeCell="A3" sqref="A3"/>
    </sheetView>
  </sheetViews>
  <sheetFormatPr defaultColWidth="10.875" defaultRowHeight="19.5" customHeight="1"/>
  <cols>
    <col min="1" max="1" width="5.50390625" style="561" customWidth="1"/>
    <col min="2" max="2" width="39.375" style="561" customWidth="1"/>
    <col min="3" max="3" width="10.875" style="561" customWidth="1"/>
    <col min="4" max="16384" width="10.875" style="561" customWidth="1"/>
  </cols>
  <sheetData>
    <row r="2" spans="2:6" ht="19.5" customHeight="1">
      <c r="B2" s="1247" t="s">
        <v>477</v>
      </c>
      <c r="C2" s="1247"/>
      <c r="D2" s="1247"/>
      <c r="E2" s="1247"/>
      <c r="F2" s="1247"/>
    </row>
    <row r="4" spans="2:7" ht="19.5" customHeight="1">
      <c r="B4" s="640" t="s">
        <v>473</v>
      </c>
      <c r="C4" s="638">
        <v>2014</v>
      </c>
      <c r="D4" s="638">
        <v>2013</v>
      </c>
      <c r="E4" s="637">
        <v>2012</v>
      </c>
      <c r="F4" s="637">
        <v>2011</v>
      </c>
      <c r="G4" s="637">
        <v>2010</v>
      </c>
    </row>
    <row r="5" spans="2:7" ht="19.5" customHeight="1">
      <c r="B5" s="713" t="s">
        <v>471</v>
      </c>
      <c r="C5" s="712">
        <v>77</v>
      </c>
      <c r="D5" s="712">
        <v>80</v>
      </c>
      <c r="E5" s="712">
        <v>82</v>
      </c>
      <c r="F5" s="711">
        <v>78</v>
      </c>
      <c r="G5" s="711">
        <v>73</v>
      </c>
    </row>
    <row r="7" spans="2:6" ht="12.75" customHeight="1">
      <c r="B7" s="1250" t="s">
        <v>470</v>
      </c>
      <c r="C7" s="1250"/>
      <c r="D7" s="1250"/>
      <c r="E7" s="1250"/>
      <c r="F7" s="1250"/>
    </row>
    <row r="8" spans="2:6" ht="12.75" customHeight="1">
      <c r="B8" s="1301" t="s">
        <v>476</v>
      </c>
      <c r="C8" s="1299"/>
      <c r="D8" s="1299"/>
      <c r="E8" s="1299"/>
      <c r="F8" s="1299"/>
    </row>
    <row r="9" spans="2:6" ht="19.5" customHeight="1">
      <c r="B9" s="1299" t="s">
        <v>475</v>
      </c>
      <c r="C9" s="1299"/>
      <c r="D9" s="1299"/>
      <c r="E9" s="1299"/>
      <c r="F9" s="1299"/>
    </row>
  </sheetData>
  <sheetProtection/>
  <mergeCells count="4">
    <mergeCell ref="B2:F2"/>
    <mergeCell ref="B7:F7"/>
    <mergeCell ref="B8:F8"/>
    <mergeCell ref="B9:F9"/>
  </mergeCells>
  <printOptions/>
  <pageMargins left="0.7480314960629921" right="0.7480314960629921" top="0.984251968503937" bottom="0.984251968503937" header="0.5118110236220472" footer="0.5118110236220472"/>
  <pageSetup fitToHeight="1" fitToWidth="1" horizontalDpi="600" verticalDpi="600" orientation="landscape" paperSize="9"/>
  <drawing r:id="rId1"/>
</worksheet>
</file>

<file path=xl/worksheets/sheet64.xml><?xml version="1.0" encoding="utf-8"?>
<worksheet xmlns="http://schemas.openxmlformats.org/spreadsheetml/2006/main" xmlns:r="http://schemas.openxmlformats.org/officeDocument/2006/relationships">
  <sheetPr>
    <tabColor rgb="FF00976D"/>
    <pageSetUpPr fitToPage="1"/>
  </sheetPr>
  <dimension ref="B2:N18"/>
  <sheetViews>
    <sheetView showGridLines="0" zoomScale="130" zoomScaleNormal="130" zoomScalePageLayoutView="150" workbookViewId="0" topLeftCell="A1">
      <selection activeCell="A3" sqref="A3"/>
    </sheetView>
  </sheetViews>
  <sheetFormatPr defaultColWidth="10.875" defaultRowHeight="19.5" customHeight="1"/>
  <cols>
    <col min="1" max="1" width="5.50390625" style="561" customWidth="1"/>
    <col min="2" max="2" width="39.375" style="561" customWidth="1"/>
    <col min="3" max="3" width="10.875" style="561" customWidth="1"/>
    <col min="4" max="16384" width="10.875" style="561" customWidth="1"/>
  </cols>
  <sheetData>
    <row r="2" spans="2:14" ht="19.5" customHeight="1">
      <c r="B2" s="1247" t="s">
        <v>481</v>
      </c>
      <c r="C2" s="1247"/>
      <c r="D2" s="1247"/>
      <c r="E2" s="1247"/>
      <c r="F2" s="1247"/>
      <c r="G2" s="1247"/>
      <c r="H2" s="1247"/>
      <c r="I2" s="1247"/>
      <c r="J2" s="1247"/>
      <c r="K2" s="1247"/>
      <c r="L2" s="1247"/>
      <c r="M2" s="1247"/>
      <c r="N2" s="1247"/>
    </row>
    <row r="4" spans="2:14" ht="19.5" customHeight="1">
      <c r="B4" s="1278" t="s">
        <v>480</v>
      </c>
      <c r="C4" s="1278"/>
      <c r="D4" s="1278"/>
      <c r="E4" s="1278"/>
      <c r="F4" s="1278"/>
      <c r="G4" s="1278"/>
      <c r="H4" s="1278"/>
      <c r="I4" s="1278"/>
      <c r="J4" s="1278"/>
      <c r="K4" s="1278"/>
      <c r="L4" s="1278"/>
      <c r="M4" s="1278"/>
      <c r="N4" s="1278"/>
    </row>
    <row r="6" spans="2:7" ht="19.5" customHeight="1">
      <c r="B6" s="640" t="s">
        <v>465</v>
      </c>
      <c r="C6" s="649">
        <v>2014</v>
      </c>
      <c r="D6" s="638">
        <v>2013</v>
      </c>
      <c r="E6" s="638">
        <v>2012</v>
      </c>
      <c r="F6" s="638">
        <v>2011</v>
      </c>
      <c r="G6" s="638">
        <v>2010</v>
      </c>
    </row>
    <row r="7" spans="2:7" ht="19.5" customHeight="1">
      <c r="B7" s="21" t="s">
        <v>393</v>
      </c>
      <c r="C7" s="433">
        <v>51</v>
      </c>
      <c r="D7" s="636">
        <v>52</v>
      </c>
      <c r="E7" s="709">
        <v>51</v>
      </c>
      <c r="F7" s="708">
        <v>50</v>
      </c>
      <c r="G7" s="708">
        <v>55</v>
      </c>
    </row>
    <row r="8" spans="2:7" ht="19.5" customHeight="1">
      <c r="B8" s="21" t="s">
        <v>391</v>
      </c>
      <c r="C8" s="433">
        <v>344</v>
      </c>
      <c r="D8" s="306">
        <v>340</v>
      </c>
      <c r="E8" s="85">
        <v>351</v>
      </c>
      <c r="F8" s="72">
        <v>350</v>
      </c>
      <c r="G8" s="72">
        <v>345</v>
      </c>
    </row>
    <row r="9" spans="2:7" ht="19.5" customHeight="1">
      <c r="B9" s="21" t="s">
        <v>479</v>
      </c>
      <c r="C9" s="433">
        <v>148</v>
      </c>
      <c r="D9" s="306">
        <v>146</v>
      </c>
      <c r="E9" s="85">
        <v>153</v>
      </c>
      <c r="F9" s="72">
        <v>158</v>
      </c>
      <c r="G9" s="72">
        <v>168</v>
      </c>
    </row>
    <row r="10" spans="2:7" ht="19.5" customHeight="1">
      <c r="B10" s="21" t="s">
        <v>387</v>
      </c>
      <c r="C10" s="433">
        <v>787</v>
      </c>
      <c r="D10" s="306">
        <v>739</v>
      </c>
      <c r="E10" s="85">
        <v>734</v>
      </c>
      <c r="F10" s="72">
        <v>804</v>
      </c>
      <c r="G10" s="72">
        <v>775</v>
      </c>
    </row>
    <row r="11" spans="2:7" ht="19.5" customHeight="1">
      <c r="B11" s="21" t="s">
        <v>385</v>
      </c>
      <c r="C11" s="433">
        <v>134</v>
      </c>
      <c r="D11" s="306">
        <v>133</v>
      </c>
      <c r="E11" s="85">
        <v>160</v>
      </c>
      <c r="F11" s="72">
        <v>179</v>
      </c>
      <c r="G11" s="72">
        <v>233</v>
      </c>
    </row>
    <row r="12" spans="2:7" ht="19.5" customHeight="1">
      <c r="B12" s="21" t="s">
        <v>383</v>
      </c>
      <c r="C12" s="433">
        <v>20</v>
      </c>
      <c r="D12" s="306">
        <v>18</v>
      </c>
      <c r="E12" s="85">
        <v>11</v>
      </c>
      <c r="F12" s="72">
        <v>15</v>
      </c>
      <c r="G12" s="72">
        <v>14</v>
      </c>
    </row>
    <row r="13" spans="2:7" ht="19.5" customHeight="1">
      <c r="B13" s="21" t="s">
        <v>381</v>
      </c>
      <c r="C13" s="433" t="s">
        <v>20</v>
      </c>
      <c r="D13" s="306" t="s">
        <v>20</v>
      </c>
      <c r="E13" s="85" t="s">
        <v>20</v>
      </c>
      <c r="F13" s="72" t="s">
        <v>20</v>
      </c>
      <c r="G13" s="72" t="s">
        <v>20</v>
      </c>
    </row>
    <row r="14" spans="2:7" ht="19.5" customHeight="1">
      <c r="B14" s="21" t="s">
        <v>379</v>
      </c>
      <c r="C14" s="433">
        <v>29</v>
      </c>
      <c r="D14" s="306">
        <v>33</v>
      </c>
      <c r="E14" s="85">
        <v>30</v>
      </c>
      <c r="F14" s="72">
        <v>34</v>
      </c>
      <c r="G14" s="72">
        <v>34</v>
      </c>
    </row>
    <row r="15" spans="2:7" ht="19.5" customHeight="1">
      <c r="B15" s="52" t="s">
        <v>377</v>
      </c>
      <c r="C15" s="706">
        <v>229</v>
      </c>
      <c r="D15" s="308">
        <v>219</v>
      </c>
      <c r="E15" s="111">
        <v>246</v>
      </c>
      <c r="F15" s="76">
        <v>236</v>
      </c>
      <c r="G15" s="76">
        <v>256</v>
      </c>
    </row>
    <row r="16" spans="2:7" ht="19.5" customHeight="1">
      <c r="B16" s="715" t="s">
        <v>47</v>
      </c>
      <c r="C16" s="714">
        <v>1742</v>
      </c>
      <c r="D16" s="714">
        <v>1680</v>
      </c>
      <c r="E16" s="714">
        <v>1736</v>
      </c>
      <c r="F16" s="692">
        <v>1826</v>
      </c>
      <c r="G16" s="692">
        <v>1880</v>
      </c>
    </row>
    <row r="17" ht="9" customHeight="1"/>
    <row r="18" spans="2:14" ht="19.5" customHeight="1">
      <c r="B18" s="1250" t="s">
        <v>478</v>
      </c>
      <c r="C18" s="1250"/>
      <c r="D18" s="1250"/>
      <c r="E18" s="1250"/>
      <c r="F18" s="1250"/>
      <c r="G18" s="1250"/>
      <c r="H18" s="1250"/>
      <c r="I18" s="1250"/>
      <c r="J18" s="1250"/>
      <c r="K18" s="1250"/>
      <c r="L18" s="1250"/>
      <c r="M18" s="1250"/>
      <c r="N18" s="1250"/>
    </row>
  </sheetData>
  <sheetProtection/>
  <mergeCells count="3">
    <mergeCell ref="B2:N2"/>
    <mergeCell ref="B4:N4"/>
    <mergeCell ref="B18:N18"/>
  </mergeCells>
  <printOptions/>
  <pageMargins left="0.7480314960629921" right="0.7480314960629921" top="0.984251968503937" bottom="0.984251968503937" header="0.5118110236220472" footer="0.5118110236220472"/>
  <pageSetup fitToHeight="1" fitToWidth="1" horizontalDpi="600" verticalDpi="600" orientation="landscape" paperSize="9" scale="72"/>
  <drawing r:id="rId1"/>
</worksheet>
</file>

<file path=xl/worksheets/sheet65.xml><?xml version="1.0" encoding="utf-8"?>
<worksheet xmlns="http://schemas.openxmlformats.org/spreadsheetml/2006/main" xmlns:r="http://schemas.openxmlformats.org/officeDocument/2006/relationships">
  <sheetPr>
    <tabColor rgb="FF00976D"/>
    <pageSetUpPr fitToPage="1"/>
  </sheetPr>
  <dimension ref="B2:J19"/>
  <sheetViews>
    <sheetView showGridLines="0" zoomScale="150" zoomScaleNormal="150" zoomScalePageLayoutView="150" workbookViewId="0" topLeftCell="A1">
      <selection activeCell="L20" sqref="L20"/>
    </sheetView>
  </sheetViews>
  <sheetFormatPr defaultColWidth="10.875" defaultRowHeight="19.5" customHeight="1"/>
  <cols>
    <col min="1" max="1" width="5.50390625" style="561" customWidth="1"/>
    <col min="2" max="2" width="39.375" style="561" customWidth="1"/>
    <col min="3" max="16384" width="10.875" style="561" customWidth="1"/>
  </cols>
  <sheetData>
    <row r="2" spans="2:9" ht="19.5" customHeight="1">
      <c r="B2" s="1247" t="s">
        <v>497</v>
      </c>
      <c r="C2" s="1247"/>
      <c r="D2" s="1247"/>
      <c r="E2" s="1247"/>
      <c r="F2" s="1247"/>
      <c r="G2" s="1247"/>
      <c r="H2" s="1247"/>
      <c r="I2" s="1247"/>
    </row>
    <row r="4" spans="2:10" ht="19.5" customHeight="1">
      <c r="B4" s="726"/>
      <c r="C4" s="1304">
        <v>2014</v>
      </c>
      <c r="D4" s="1304"/>
      <c r="E4" s="1304"/>
      <c r="F4" s="1305"/>
      <c r="G4" s="725">
        <v>2013</v>
      </c>
      <c r="H4" s="725">
        <v>2012</v>
      </c>
      <c r="I4" s="638">
        <v>2011</v>
      </c>
      <c r="J4" s="637">
        <v>2010</v>
      </c>
    </row>
    <row r="5" spans="2:10" ht="42" customHeight="1">
      <c r="B5" s="640" t="s">
        <v>496</v>
      </c>
      <c r="C5" s="637" t="s">
        <v>373</v>
      </c>
      <c r="D5" s="685" t="s">
        <v>495</v>
      </c>
      <c r="E5" s="685" t="s">
        <v>494</v>
      </c>
      <c r="F5" s="637" t="s">
        <v>493</v>
      </c>
      <c r="G5" s="637" t="s">
        <v>493</v>
      </c>
      <c r="H5" s="637" t="s">
        <v>493</v>
      </c>
      <c r="I5" s="637" t="s">
        <v>493</v>
      </c>
      <c r="J5" s="637" t="s">
        <v>492</v>
      </c>
    </row>
    <row r="6" spans="2:10" ht="19.5" customHeight="1">
      <c r="B6" s="21" t="s">
        <v>491</v>
      </c>
      <c r="C6" s="724">
        <v>4949</v>
      </c>
      <c r="D6" s="723">
        <v>1345</v>
      </c>
      <c r="E6" s="723">
        <v>1498</v>
      </c>
      <c r="F6" s="723">
        <v>7791</v>
      </c>
      <c r="G6" s="702">
        <v>7654</v>
      </c>
      <c r="H6" s="702">
        <v>8039</v>
      </c>
      <c r="I6" s="702">
        <v>7097</v>
      </c>
      <c r="J6" s="701">
        <v>7060</v>
      </c>
    </row>
    <row r="7" spans="2:10" ht="19.5" customHeight="1">
      <c r="B7" s="21" t="s">
        <v>490</v>
      </c>
      <c r="C7" s="722">
        <v>2893</v>
      </c>
      <c r="D7" s="668">
        <v>1512</v>
      </c>
      <c r="E7" s="668">
        <v>2368</v>
      </c>
      <c r="F7" s="668">
        <v>6773</v>
      </c>
      <c r="G7" s="670">
        <v>5635</v>
      </c>
      <c r="H7" s="670">
        <v>5795</v>
      </c>
      <c r="I7" s="670">
        <v>5730</v>
      </c>
      <c r="J7" s="677">
        <v>6910</v>
      </c>
    </row>
    <row r="8" spans="2:10" ht="19.5" customHeight="1">
      <c r="B8" s="21" t="s">
        <v>489</v>
      </c>
      <c r="C8" s="722">
        <v>1120</v>
      </c>
      <c r="D8" s="668">
        <v>445</v>
      </c>
      <c r="E8" s="668">
        <v>773</v>
      </c>
      <c r="F8" s="668">
        <v>2338</v>
      </c>
      <c r="G8" s="670">
        <v>2289</v>
      </c>
      <c r="H8" s="670">
        <v>2239</v>
      </c>
      <c r="I8" s="670">
        <v>2094</v>
      </c>
      <c r="J8" s="677">
        <v>1948</v>
      </c>
    </row>
    <row r="9" spans="2:10" ht="19.5" customHeight="1">
      <c r="B9" s="21" t="s">
        <v>488</v>
      </c>
      <c r="C9" s="722">
        <v>1350</v>
      </c>
      <c r="D9" s="668">
        <v>1200</v>
      </c>
      <c r="E9" s="668">
        <v>400</v>
      </c>
      <c r="F9" s="668">
        <v>2950</v>
      </c>
      <c r="G9" s="670">
        <v>2895</v>
      </c>
      <c r="H9" s="670">
        <v>2875</v>
      </c>
      <c r="I9" s="670">
        <v>2835</v>
      </c>
      <c r="J9" s="677">
        <v>2810</v>
      </c>
    </row>
    <row r="10" spans="2:10" ht="19.5" customHeight="1">
      <c r="B10" s="21" t="s">
        <v>487</v>
      </c>
      <c r="C10" s="722">
        <v>597</v>
      </c>
      <c r="D10" s="668">
        <v>700</v>
      </c>
      <c r="E10" s="668">
        <v>508</v>
      </c>
      <c r="F10" s="668">
        <v>1805</v>
      </c>
      <c r="G10" s="670">
        <v>1530</v>
      </c>
      <c r="H10" s="670">
        <v>1595</v>
      </c>
      <c r="I10" s="670">
        <v>1555</v>
      </c>
      <c r="J10" s="677">
        <v>1350</v>
      </c>
    </row>
    <row r="11" spans="2:10" ht="19.5" customHeight="1">
      <c r="B11" s="635" t="s">
        <v>486</v>
      </c>
      <c r="C11" s="721" t="s">
        <v>20</v>
      </c>
      <c r="D11" s="720" t="s">
        <v>20</v>
      </c>
      <c r="E11" s="720">
        <v>63</v>
      </c>
      <c r="F11" s="720">
        <v>63</v>
      </c>
      <c r="G11" s="719">
        <v>63</v>
      </c>
      <c r="H11" s="719">
        <v>358</v>
      </c>
      <c r="I11" s="719">
        <v>358</v>
      </c>
      <c r="J11" s="718">
        <v>858</v>
      </c>
    </row>
    <row r="12" spans="2:10" ht="19.5" customHeight="1">
      <c r="B12" s="715" t="s">
        <v>47</v>
      </c>
      <c r="C12" s="714">
        <v>10909</v>
      </c>
      <c r="D12" s="714">
        <v>5202</v>
      </c>
      <c r="E12" s="714">
        <v>5609</v>
      </c>
      <c r="F12" s="714">
        <v>21720</v>
      </c>
      <c r="G12" s="714">
        <v>20065</v>
      </c>
      <c r="H12" s="714">
        <v>20900</v>
      </c>
      <c r="I12" s="714">
        <v>19668</v>
      </c>
      <c r="J12" s="714">
        <v>20936</v>
      </c>
    </row>
    <row r="14" spans="2:9" ht="13.5" customHeight="1">
      <c r="B14" s="1299" t="s">
        <v>485</v>
      </c>
      <c r="C14" s="1299"/>
      <c r="D14" s="1299"/>
      <c r="E14" s="1299"/>
      <c r="F14" s="1299"/>
      <c r="G14" s="1299"/>
      <c r="H14" s="1299"/>
      <c r="I14" s="1299"/>
    </row>
    <row r="15" spans="2:9" ht="13.5" customHeight="1">
      <c r="B15" s="717" t="s">
        <v>969</v>
      </c>
      <c r="C15" s="717"/>
      <c r="D15" s="717"/>
      <c r="E15" s="717"/>
      <c r="F15" s="717"/>
      <c r="G15" s="717"/>
      <c r="H15" s="717"/>
      <c r="I15" s="717"/>
    </row>
    <row r="16" spans="2:9" ht="13.5" customHeight="1">
      <c r="B16" s="716" t="s">
        <v>484</v>
      </c>
      <c r="C16" s="690"/>
      <c r="D16" s="690"/>
      <c r="E16" s="690"/>
      <c r="F16" s="690"/>
      <c r="G16" s="690"/>
      <c r="H16" s="690"/>
      <c r="I16" s="690"/>
    </row>
    <row r="17" spans="2:9" ht="13.5" customHeight="1">
      <c r="B17" s="716" t="s">
        <v>483</v>
      </c>
      <c r="C17" s="690"/>
      <c r="D17" s="690"/>
      <c r="E17" s="690"/>
      <c r="F17" s="690"/>
      <c r="G17" s="690"/>
      <c r="H17" s="690"/>
      <c r="I17" s="690"/>
    </row>
    <row r="18" spans="2:9" ht="13.5" customHeight="1">
      <c r="B18" s="690" t="s">
        <v>482</v>
      </c>
      <c r="C18" s="690"/>
      <c r="D18" s="690"/>
      <c r="E18" s="690"/>
      <c r="F18" s="690"/>
      <c r="G18" s="690"/>
      <c r="H18" s="690"/>
      <c r="I18" s="690"/>
    </row>
    <row r="19" spans="8:9" ht="13.5" customHeight="1">
      <c r="H19" s="690"/>
      <c r="I19" s="690"/>
    </row>
  </sheetData>
  <sheetProtection/>
  <mergeCells count="3">
    <mergeCell ref="B2:I2"/>
    <mergeCell ref="B14:I14"/>
    <mergeCell ref="C4:F4"/>
  </mergeCells>
  <printOptions/>
  <pageMargins left="0.7480314960629921" right="0.7480314960629921" top="0.984251968503937" bottom="0.984251968503937" header="0.5118110236220472" footer="0.5118110236220472"/>
  <pageSetup fitToHeight="1" fitToWidth="1" horizontalDpi="600" verticalDpi="600" orientation="portrait" paperSize="9" scale="65"/>
  <drawing r:id="rId1"/>
</worksheet>
</file>

<file path=xl/worksheets/sheet66.xml><?xml version="1.0" encoding="utf-8"?>
<worksheet xmlns="http://schemas.openxmlformats.org/spreadsheetml/2006/main" xmlns:r="http://schemas.openxmlformats.org/officeDocument/2006/relationships">
  <sheetPr>
    <tabColor rgb="FF00976D"/>
  </sheetPr>
  <dimension ref="B2:H11"/>
  <sheetViews>
    <sheetView showGridLines="0" zoomScale="150" zoomScaleNormal="150" zoomScalePageLayoutView="150" workbookViewId="0" topLeftCell="A1">
      <selection activeCell="A3" sqref="A3"/>
    </sheetView>
  </sheetViews>
  <sheetFormatPr defaultColWidth="10.875" defaultRowHeight="19.5" customHeight="1"/>
  <cols>
    <col min="1" max="1" width="5.50390625" style="561" customWidth="1"/>
    <col min="2" max="2" width="39.375" style="561" customWidth="1"/>
    <col min="3" max="3" width="10.875" style="561" customWidth="1"/>
    <col min="4" max="16384" width="10.875" style="561" customWidth="1"/>
  </cols>
  <sheetData>
    <row r="2" spans="2:8" ht="19.5" customHeight="1">
      <c r="B2" s="1247" t="s">
        <v>499</v>
      </c>
      <c r="C2" s="1247"/>
      <c r="D2" s="1247"/>
      <c r="E2" s="1247"/>
      <c r="F2" s="1247"/>
      <c r="G2" s="1247"/>
      <c r="H2" s="1247"/>
    </row>
    <row r="3" ht="19.5" customHeight="1">
      <c r="B3" s="734"/>
    </row>
    <row r="4" spans="2:7" ht="19.5" customHeight="1">
      <c r="B4" s="640" t="s">
        <v>473</v>
      </c>
      <c r="C4" s="649">
        <v>2014</v>
      </c>
      <c r="D4" s="638">
        <v>2013</v>
      </c>
      <c r="E4" s="638">
        <v>2012</v>
      </c>
      <c r="F4" s="637">
        <v>2011</v>
      </c>
      <c r="G4" s="637">
        <v>2010</v>
      </c>
    </row>
    <row r="5" spans="2:7" ht="19.5" customHeight="1">
      <c r="B5" s="21" t="s">
        <v>51</v>
      </c>
      <c r="C5" s="529">
        <v>0.15</v>
      </c>
      <c r="D5" s="733">
        <v>0.18</v>
      </c>
      <c r="E5" s="732">
        <v>0.21</v>
      </c>
      <c r="F5" s="731">
        <v>0.24</v>
      </c>
      <c r="G5" s="731">
        <v>0.3</v>
      </c>
    </row>
    <row r="6" spans="2:7" ht="19.5" customHeight="1">
      <c r="B6" s="21" t="s">
        <v>52</v>
      </c>
      <c r="C6" s="529">
        <v>0.39</v>
      </c>
      <c r="D6" s="328">
        <v>0.4</v>
      </c>
      <c r="E6" s="530">
        <v>0.45</v>
      </c>
      <c r="F6" s="125">
        <v>0.44</v>
      </c>
      <c r="G6" s="125">
        <v>0.42</v>
      </c>
    </row>
    <row r="7" spans="2:7" ht="19.5" customHeight="1">
      <c r="B7" s="21" t="s">
        <v>53</v>
      </c>
      <c r="C7" s="529">
        <v>0.33</v>
      </c>
      <c r="D7" s="328">
        <v>0.28</v>
      </c>
      <c r="E7" s="530">
        <v>0.22</v>
      </c>
      <c r="F7" s="125">
        <v>0.2</v>
      </c>
      <c r="G7" s="125">
        <v>0.2</v>
      </c>
    </row>
    <row r="8" spans="2:7" ht="19.5" customHeight="1">
      <c r="B8" s="52" t="s">
        <v>55</v>
      </c>
      <c r="C8" s="730">
        <v>0.13</v>
      </c>
      <c r="D8" s="427">
        <v>0.14</v>
      </c>
      <c r="E8" s="729">
        <v>0.12</v>
      </c>
      <c r="F8" s="129">
        <v>0.12</v>
      </c>
      <c r="G8" s="129">
        <v>0.08</v>
      </c>
    </row>
    <row r="9" spans="2:7" ht="19.5" customHeight="1">
      <c r="B9" s="715" t="s">
        <v>47</v>
      </c>
      <c r="C9" s="728">
        <v>1</v>
      </c>
      <c r="D9" s="728">
        <v>1</v>
      </c>
      <c r="E9" s="728">
        <v>1</v>
      </c>
      <c r="F9" s="727">
        <v>1</v>
      </c>
      <c r="G9" s="727">
        <v>1</v>
      </c>
    </row>
    <row r="10" ht="12.75" customHeight="1"/>
    <row r="11" spans="2:8" ht="24.75" customHeight="1">
      <c r="B11" s="1249" t="s">
        <v>498</v>
      </c>
      <c r="C11" s="1249"/>
      <c r="D11" s="1306"/>
      <c r="E11" s="1306"/>
      <c r="F11" s="1306"/>
      <c r="G11" s="1306"/>
      <c r="H11" s="1306"/>
    </row>
  </sheetData>
  <sheetProtection/>
  <mergeCells count="2">
    <mergeCell ref="B2:H2"/>
    <mergeCell ref="B11:H11"/>
  </mergeCells>
  <printOptions/>
  <pageMargins left="0.75" right="0.75" top="1" bottom="1" header="0.5" footer="0.5"/>
  <pageSetup horizontalDpi="600" verticalDpi="600" orientation="portrait" paperSize="9" scale="72"/>
  <drawing r:id="rId1"/>
</worksheet>
</file>

<file path=xl/worksheets/sheet67.xml><?xml version="1.0" encoding="utf-8"?>
<worksheet xmlns="http://schemas.openxmlformats.org/spreadsheetml/2006/main" xmlns:r="http://schemas.openxmlformats.org/officeDocument/2006/relationships">
  <sheetPr>
    <tabColor rgb="FF00976D"/>
  </sheetPr>
  <dimension ref="B2:H10"/>
  <sheetViews>
    <sheetView showGridLines="0" zoomScale="150" zoomScaleNormal="150" zoomScalePageLayoutView="150" workbookViewId="0" topLeftCell="A1">
      <selection activeCell="A3" sqref="A3"/>
    </sheetView>
  </sheetViews>
  <sheetFormatPr defaultColWidth="10.875" defaultRowHeight="19.5" customHeight="1"/>
  <cols>
    <col min="1" max="1" width="5.50390625" style="561" customWidth="1"/>
    <col min="2" max="2" width="39.375" style="561" customWidth="1"/>
    <col min="3" max="3" width="10.875" style="561" customWidth="1"/>
    <col min="4" max="16384" width="10.875" style="561" customWidth="1"/>
  </cols>
  <sheetData>
    <row r="2" spans="2:8" ht="19.5" customHeight="1">
      <c r="B2" s="1247" t="s">
        <v>504</v>
      </c>
      <c r="C2" s="1247"/>
      <c r="D2" s="1247"/>
      <c r="E2" s="1247"/>
      <c r="F2" s="1247"/>
      <c r="G2" s="1247"/>
      <c r="H2" s="1247"/>
    </row>
    <row r="4" spans="2:7" ht="19.5" customHeight="1">
      <c r="B4" s="640" t="s">
        <v>19</v>
      </c>
      <c r="C4" s="649">
        <v>2014</v>
      </c>
      <c r="D4" s="638">
        <v>2013</v>
      </c>
      <c r="E4" s="637">
        <v>2012</v>
      </c>
      <c r="F4" s="637">
        <v>2011</v>
      </c>
      <c r="G4" s="637">
        <v>2010</v>
      </c>
    </row>
    <row r="5" spans="2:7" ht="19.5" customHeight="1">
      <c r="B5" s="21" t="s">
        <v>503</v>
      </c>
      <c r="C5" s="433">
        <v>4599</v>
      </c>
      <c r="D5" s="709">
        <v>4351</v>
      </c>
      <c r="E5" s="709">
        <v>4066</v>
      </c>
      <c r="F5" s="739">
        <v>4161</v>
      </c>
      <c r="G5" s="739">
        <v>3606</v>
      </c>
    </row>
    <row r="6" spans="2:7" ht="19.5" customHeight="1">
      <c r="B6" s="21" t="s">
        <v>502</v>
      </c>
      <c r="C6" s="433">
        <v>2043</v>
      </c>
      <c r="D6" s="85">
        <v>1999</v>
      </c>
      <c r="E6" s="85">
        <v>1990</v>
      </c>
      <c r="F6" s="184">
        <v>1989</v>
      </c>
      <c r="G6" s="184">
        <v>1835</v>
      </c>
    </row>
    <row r="7" spans="2:7" ht="19.5" customHeight="1">
      <c r="B7" s="738" t="s">
        <v>501</v>
      </c>
      <c r="C7" s="737">
        <v>1261</v>
      </c>
      <c r="D7" s="736">
        <v>1175</v>
      </c>
      <c r="E7" s="736">
        <v>1240</v>
      </c>
      <c r="F7" s="736">
        <v>1243</v>
      </c>
      <c r="G7" s="736">
        <v>1033</v>
      </c>
    </row>
    <row r="8" ht="12" customHeight="1"/>
    <row r="9" spans="2:8" s="560" customFormat="1" ht="19.5" customHeight="1">
      <c r="B9" s="1250" t="s">
        <v>500</v>
      </c>
      <c r="C9" s="1250"/>
      <c r="D9" s="1250"/>
      <c r="E9" s="1250"/>
      <c r="F9" s="1250"/>
      <c r="G9" s="1250"/>
      <c r="H9" s="1250"/>
    </row>
    <row r="10" spans="2:3" ht="19.5" customHeight="1">
      <c r="B10" s="735"/>
      <c r="C10" s="735"/>
    </row>
  </sheetData>
  <sheetProtection/>
  <mergeCells count="2">
    <mergeCell ref="B2:H2"/>
    <mergeCell ref="B9:H9"/>
  </mergeCells>
  <printOptions/>
  <pageMargins left="0.75" right="0.75" top="1" bottom="1" header="0.5" footer="0.5"/>
  <pageSetup horizontalDpi="600" verticalDpi="600" orientation="portrait" paperSize="9" scale="72"/>
  <drawing r:id="rId1"/>
</worksheet>
</file>

<file path=xl/worksheets/sheet68.xml><?xml version="1.0" encoding="utf-8"?>
<worksheet xmlns="http://schemas.openxmlformats.org/spreadsheetml/2006/main" xmlns:r="http://schemas.openxmlformats.org/officeDocument/2006/relationships">
  <sheetPr>
    <tabColor rgb="FF00976D"/>
  </sheetPr>
  <dimension ref="B2:H12"/>
  <sheetViews>
    <sheetView showGridLines="0" zoomScale="150" zoomScaleNormal="150" zoomScalePageLayoutView="150" workbookViewId="0" topLeftCell="A1">
      <selection activeCell="A3" sqref="A3"/>
    </sheetView>
  </sheetViews>
  <sheetFormatPr defaultColWidth="10.875" defaultRowHeight="19.5" customHeight="1"/>
  <cols>
    <col min="1" max="1" width="5.50390625" style="561" customWidth="1"/>
    <col min="2" max="2" width="39.375" style="561" customWidth="1"/>
    <col min="3" max="3" width="10.875" style="561" customWidth="1"/>
    <col min="4" max="16384" width="10.875" style="561" customWidth="1"/>
  </cols>
  <sheetData>
    <row r="2" spans="2:8" ht="19.5" customHeight="1">
      <c r="B2" s="1247" t="s">
        <v>506</v>
      </c>
      <c r="C2" s="1247"/>
      <c r="D2" s="1247"/>
      <c r="E2" s="1247"/>
      <c r="F2" s="1247"/>
      <c r="G2" s="1247"/>
      <c r="H2" s="1247"/>
    </row>
    <row r="4" spans="2:7" ht="19.5" customHeight="1">
      <c r="B4" s="640" t="s">
        <v>473</v>
      </c>
      <c r="C4" s="649">
        <v>2014</v>
      </c>
      <c r="D4" s="638">
        <v>2013</v>
      </c>
      <c r="E4" s="637">
        <v>2012</v>
      </c>
      <c r="F4" s="637">
        <v>2011</v>
      </c>
      <c r="G4" s="637">
        <v>2010</v>
      </c>
    </row>
    <row r="5" spans="2:7" ht="19.5" customHeight="1">
      <c r="B5" s="21" t="s">
        <v>51</v>
      </c>
      <c r="C5" s="529">
        <v>0.14</v>
      </c>
      <c r="D5" s="733">
        <v>0.15</v>
      </c>
      <c r="E5" s="732">
        <v>0.16</v>
      </c>
      <c r="F5" s="731">
        <v>0.15</v>
      </c>
      <c r="G5" s="731">
        <v>0.15</v>
      </c>
    </row>
    <row r="6" spans="2:7" ht="19.5" customHeight="1">
      <c r="B6" s="21" t="s">
        <v>52</v>
      </c>
      <c r="C6" s="529">
        <v>0.35</v>
      </c>
      <c r="D6" s="328">
        <v>0.34</v>
      </c>
      <c r="E6" s="530">
        <v>0.33</v>
      </c>
      <c r="F6" s="125">
        <v>0.33</v>
      </c>
      <c r="G6" s="125">
        <v>0.33</v>
      </c>
    </row>
    <row r="7" spans="2:7" ht="19.5" customHeight="1">
      <c r="B7" s="21" t="s">
        <v>53</v>
      </c>
      <c r="C7" s="529">
        <v>0.24</v>
      </c>
      <c r="D7" s="328">
        <v>0.24</v>
      </c>
      <c r="E7" s="530">
        <v>0.24</v>
      </c>
      <c r="F7" s="125">
        <v>0.28</v>
      </c>
      <c r="G7" s="125">
        <v>0.29</v>
      </c>
    </row>
    <row r="8" spans="2:7" ht="19.5" customHeight="1">
      <c r="B8" s="52" t="s">
        <v>55</v>
      </c>
      <c r="C8" s="730">
        <v>0.27</v>
      </c>
      <c r="D8" s="427">
        <v>0.27</v>
      </c>
      <c r="E8" s="729">
        <v>0.27</v>
      </c>
      <c r="F8" s="129">
        <v>0.24</v>
      </c>
      <c r="G8" s="129">
        <v>0.23</v>
      </c>
    </row>
    <row r="9" spans="2:7" ht="19.5" customHeight="1">
      <c r="B9" s="715" t="s">
        <v>47</v>
      </c>
      <c r="C9" s="728">
        <v>1</v>
      </c>
      <c r="D9" s="728">
        <v>1</v>
      </c>
      <c r="E9" s="728">
        <v>1</v>
      </c>
      <c r="F9" s="727">
        <v>1</v>
      </c>
      <c r="G9" s="727">
        <v>1</v>
      </c>
    </row>
    <row r="10" ht="13.5" customHeight="1"/>
    <row r="11" spans="2:8" ht="15" customHeight="1">
      <c r="B11" s="1250" t="s">
        <v>485</v>
      </c>
      <c r="C11" s="1250"/>
      <c r="D11" s="1250"/>
      <c r="E11" s="1250"/>
      <c r="F11" s="1250"/>
      <c r="G11" s="1250"/>
      <c r="H11" s="1250"/>
    </row>
    <row r="12" spans="2:8" ht="24.75" customHeight="1">
      <c r="B12" s="1249" t="s">
        <v>505</v>
      </c>
      <c r="C12" s="1249"/>
      <c r="D12" s="1306"/>
      <c r="E12" s="1306"/>
      <c r="F12" s="1306"/>
      <c r="G12" s="1306"/>
      <c r="H12" s="1306"/>
    </row>
  </sheetData>
  <sheetProtection/>
  <mergeCells count="3">
    <mergeCell ref="B2:H2"/>
    <mergeCell ref="B11:H11"/>
    <mergeCell ref="B12:H12"/>
  </mergeCells>
  <printOptions/>
  <pageMargins left="0.75" right="0.75" top="1" bottom="1" header="0.5" footer="0.5"/>
  <pageSetup horizontalDpi="600" verticalDpi="600" orientation="portrait" paperSize="9" scale="72"/>
  <drawing r:id="rId1"/>
</worksheet>
</file>

<file path=xl/worksheets/sheet69.xml><?xml version="1.0" encoding="utf-8"?>
<worksheet xmlns="http://schemas.openxmlformats.org/spreadsheetml/2006/main" xmlns:r="http://schemas.openxmlformats.org/officeDocument/2006/relationships">
  <sheetPr>
    <tabColor rgb="FF00976D"/>
  </sheetPr>
  <dimension ref="B2:H15"/>
  <sheetViews>
    <sheetView showGridLines="0" zoomScale="150" zoomScaleNormal="150" zoomScalePageLayoutView="150" workbookViewId="0" topLeftCell="A1">
      <selection activeCell="A3" sqref="A3"/>
    </sheetView>
  </sheetViews>
  <sheetFormatPr defaultColWidth="10.875" defaultRowHeight="19.5" customHeight="1"/>
  <cols>
    <col min="1" max="1" width="5.50390625" style="561" customWidth="1"/>
    <col min="2" max="2" width="39.375" style="561" customWidth="1"/>
    <col min="3" max="3" width="10.875" style="561" customWidth="1"/>
    <col min="4" max="16384" width="10.875" style="561" customWidth="1"/>
  </cols>
  <sheetData>
    <row r="2" spans="2:8" ht="19.5" customHeight="1">
      <c r="B2" s="1247" t="s">
        <v>512</v>
      </c>
      <c r="C2" s="1247"/>
      <c r="D2" s="1247"/>
      <c r="E2" s="1247"/>
      <c r="F2" s="1247"/>
      <c r="G2" s="1247"/>
      <c r="H2" s="1247"/>
    </row>
    <row r="4" spans="2:7" ht="19.5" customHeight="1">
      <c r="B4" s="640" t="s">
        <v>473</v>
      </c>
      <c r="C4" s="649">
        <v>2014</v>
      </c>
      <c r="D4" s="638">
        <v>2013</v>
      </c>
      <c r="E4" s="637">
        <v>2012</v>
      </c>
      <c r="F4" s="637">
        <v>2011</v>
      </c>
      <c r="G4" s="637">
        <v>2010</v>
      </c>
    </row>
    <row r="5" spans="2:8" ht="19.5" customHeight="1">
      <c r="B5" s="21" t="s">
        <v>511</v>
      </c>
      <c r="C5" s="529">
        <v>0.58</v>
      </c>
      <c r="D5" s="733">
        <v>0.58</v>
      </c>
      <c r="E5" s="732">
        <v>0.56</v>
      </c>
      <c r="F5" s="731">
        <v>0.44</v>
      </c>
      <c r="G5" s="731">
        <v>0.42</v>
      </c>
      <c r="H5" s="1218"/>
    </row>
    <row r="6" spans="2:7" ht="19.5" customHeight="1">
      <c r="B6" s="21" t="s">
        <v>510</v>
      </c>
      <c r="C6" s="743" t="s">
        <v>20</v>
      </c>
      <c r="D6" s="390" t="s">
        <v>20</v>
      </c>
      <c r="E6" s="391" t="s">
        <v>20</v>
      </c>
      <c r="F6" s="125">
        <v>0.22</v>
      </c>
      <c r="G6" s="125">
        <v>0.27</v>
      </c>
    </row>
    <row r="7" spans="2:7" ht="19.5" customHeight="1">
      <c r="B7" s="21" t="s">
        <v>509</v>
      </c>
      <c r="C7" s="529">
        <v>0.26</v>
      </c>
      <c r="D7" s="328">
        <v>0.27</v>
      </c>
      <c r="E7" s="530">
        <v>0.27</v>
      </c>
      <c r="F7" s="125">
        <v>0.21</v>
      </c>
      <c r="G7" s="125">
        <v>0.2</v>
      </c>
    </row>
    <row r="8" spans="2:7" ht="19.5" customHeight="1">
      <c r="B8" s="52" t="s">
        <v>508</v>
      </c>
      <c r="C8" s="742">
        <v>0.16</v>
      </c>
      <c r="D8" s="427">
        <v>0.16</v>
      </c>
      <c r="E8" s="729">
        <v>0.17</v>
      </c>
      <c r="F8" s="129">
        <v>0.13</v>
      </c>
      <c r="G8" s="129">
        <v>0.11</v>
      </c>
    </row>
    <row r="9" spans="2:7" ht="19.5" customHeight="1">
      <c r="B9" s="715" t="s">
        <v>47</v>
      </c>
      <c r="C9" s="741">
        <v>1</v>
      </c>
      <c r="D9" s="728">
        <v>1</v>
      </c>
      <c r="E9" s="728">
        <v>1</v>
      </c>
      <c r="F9" s="727">
        <v>1</v>
      </c>
      <c r="G9" s="727">
        <v>1</v>
      </c>
    </row>
    <row r="10" ht="6.75" customHeight="1"/>
    <row r="11" spans="2:8" ht="13.5" customHeight="1">
      <c r="B11" s="1250" t="s">
        <v>485</v>
      </c>
      <c r="C11" s="1250"/>
      <c r="D11" s="1250"/>
      <c r="E11" s="1250"/>
      <c r="F11" s="1250"/>
      <c r="G11" s="1250"/>
      <c r="H11" s="1250"/>
    </row>
    <row r="12" spans="2:8" ht="25.5" customHeight="1">
      <c r="B12" s="1249" t="s">
        <v>507</v>
      </c>
      <c r="C12" s="1249"/>
      <c r="D12" s="1249"/>
      <c r="E12" s="1249"/>
      <c r="F12" s="1249"/>
      <c r="G12" s="1249"/>
      <c r="H12" s="1249"/>
    </row>
    <row r="15" spans="2:3" ht="19.5" customHeight="1">
      <c r="B15" s="740"/>
      <c r="C15" s="740"/>
    </row>
  </sheetData>
  <sheetProtection/>
  <mergeCells count="3">
    <mergeCell ref="B2:H2"/>
    <mergeCell ref="B11:H11"/>
    <mergeCell ref="B12:H12"/>
  </mergeCells>
  <printOptions/>
  <pageMargins left="0.75" right="0.75" top="1" bottom="1" header="0.5" footer="0.5"/>
  <pageSetup horizontalDpi="600" verticalDpi="600" orientation="portrait" paperSize="9" scale="72"/>
  <drawing r:id="rId1"/>
</worksheet>
</file>

<file path=xl/worksheets/sheet7.xml><?xml version="1.0" encoding="utf-8"?>
<worksheet xmlns="http://schemas.openxmlformats.org/spreadsheetml/2006/main" xmlns:r="http://schemas.openxmlformats.org/officeDocument/2006/relationships">
  <sheetPr>
    <tabColor theme="4"/>
    <pageSetUpPr fitToPage="1"/>
  </sheetPr>
  <dimension ref="B2:AQ27"/>
  <sheetViews>
    <sheetView showGridLines="0" zoomScale="110" zoomScaleNormal="110" zoomScalePageLayoutView="130" workbookViewId="0" topLeftCell="A10">
      <selection activeCell="I22" sqref="I22"/>
    </sheetView>
  </sheetViews>
  <sheetFormatPr defaultColWidth="11.00390625" defaultRowHeight="19.5" customHeight="1"/>
  <cols>
    <col min="1" max="1" width="5.50390625" style="0" customWidth="1"/>
    <col min="2" max="2" width="39.375" style="0" customWidth="1"/>
    <col min="3" max="25" width="10.50390625" style="0" customWidth="1"/>
  </cols>
  <sheetData>
    <row r="2" spans="2:25" ht="19.5" customHeight="1">
      <c r="B2" s="1247" t="str">
        <f>UPPER("Market environment and price realizations")</f>
        <v>MARKET ENVIRONMENT AND PRICE REALIZATIONS</v>
      </c>
      <c r="C2" s="1247"/>
      <c r="D2" s="1247"/>
      <c r="E2" s="1247"/>
      <c r="F2" s="1247"/>
      <c r="G2" s="1247"/>
      <c r="H2" s="1"/>
      <c r="I2" s="1"/>
      <c r="J2" s="1"/>
      <c r="K2" s="1"/>
      <c r="L2" s="1"/>
      <c r="M2" s="1"/>
      <c r="N2" s="1"/>
      <c r="O2" s="1"/>
      <c r="P2" s="1"/>
      <c r="Q2" s="1"/>
      <c r="R2" s="1"/>
      <c r="S2" s="1"/>
      <c r="T2" s="1"/>
      <c r="U2" s="1"/>
      <c r="V2" s="1"/>
      <c r="W2" s="1"/>
      <c r="X2" s="1"/>
      <c r="Y2" s="1"/>
    </row>
    <row r="4" spans="2:32" ht="19.5" customHeight="1">
      <c r="B4" s="331"/>
      <c r="C4" s="11">
        <v>2014</v>
      </c>
      <c r="D4" s="1258" t="s">
        <v>10</v>
      </c>
      <c r="E4" s="1258"/>
      <c r="F4" s="1258"/>
      <c r="G4" s="1258"/>
      <c r="H4" s="331"/>
      <c r="I4" s="11">
        <v>2013</v>
      </c>
      <c r="J4" s="1258" t="s">
        <v>10</v>
      </c>
      <c r="K4" s="1258"/>
      <c r="L4" s="1258"/>
      <c r="M4" s="1258"/>
      <c r="N4" s="331"/>
      <c r="O4" s="330">
        <v>2012</v>
      </c>
      <c r="P4" s="1258" t="s">
        <v>10</v>
      </c>
      <c r="Q4" s="1258"/>
      <c r="R4" s="1258"/>
      <c r="S4" s="1258"/>
      <c r="T4" s="331"/>
      <c r="U4" s="11">
        <v>2011</v>
      </c>
      <c r="V4" s="1258" t="s">
        <v>10</v>
      </c>
      <c r="W4" s="1258"/>
      <c r="X4" s="1258"/>
      <c r="Y4" s="1258"/>
      <c r="Z4" s="331"/>
      <c r="AF4" s="331"/>
    </row>
    <row r="5" spans="2:32" ht="19.5" customHeight="1">
      <c r="B5" s="3"/>
      <c r="C5" s="3" t="s">
        <v>11</v>
      </c>
      <c r="D5" s="16" t="s">
        <v>12</v>
      </c>
      <c r="E5" s="16" t="s">
        <v>13</v>
      </c>
      <c r="F5" s="16" t="s">
        <v>14</v>
      </c>
      <c r="G5" s="16" t="s">
        <v>15</v>
      </c>
      <c r="H5" s="331"/>
      <c r="I5" s="3" t="s">
        <v>11</v>
      </c>
      <c r="J5" s="16" t="s">
        <v>12</v>
      </c>
      <c r="K5" s="16" t="s">
        <v>13</v>
      </c>
      <c r="L5" s="16" t="s">
        <v>14</v>
      </c>
      <c r="M5" s="16" t="s">
        <v>15</v>
      </c>
      <c r="N5" s="331"/>
      <c r="O5" s="3" t="s">
        <v>11</v>
      </c>
      <c r="P5" s="16" t="s">
        <v>12</v>
      </c>
      <c r="Q5" s="16" t="s">
        <v>13</v>
      </c>
      <c r="R5" s="16" t="s">
        <v>14</v>
      </c>
      <c r="S5" s="16" t="s">
        <v>15</v>
      </c>
      <c r="T5" s="331"/>
      <c r="U5" s="3" t="s">
        <v>11</v>
      </c>
      <c r="V5" s="16" t="s">
        <v>12</v>
      </c>
      <c r="W5" s="16" t="s">
        <v>13</v>
      </c>
      <c r="X5" s="16" t="s">
        <v>14</v>
      </c>
      <c r="Y5" s="16" t="s">
        <v>15</v>
      </c>
      <c r="Z5" s="331"/>
      <c r="AF5" s="331"/>
    </row>
    <row r="6" spans="2:32" ht="19.5" customHeight="1">
      <c r="B6" s="51" t="s">
        <v>166</v>
      </c>
      <c r="C6" s="143"/>
      <c r="D6" s="155"/>
      <c r="E6" s="155"/>
      <c r="F6" s="155"/>
      <c r="G6" s="179"/>
      <c r="H6" s="331"/>
      <c r="I6" s="154"/>
      <c r="J6" s="155"/>
      <c r="K6" s="155"/>
      <c r="L6" s="155"/>
      <c r="M6" s="156"/>
      <c r="N6" s="331"/>
      <c r="O6" s="154"/>
      <c r="P6" s="155"/>
      <c r="Q6" s="155"/>
      <c r="R6" s="155"/>
      <c r="S6" s="156"/>
      <c r="T6" s="331"/>
      <c r="U6" s="154"/>
      <c r="V6" s="155"/>
      <c r="W6" s="155"/>
      <c r="X6" s="155"/>
      <c r="Y6" s="156"/>
      <c r="Z6" s="331"/>
      <c r="AF6" s="331"/>
    </row>
    <row r="7" spans="2:32" ht="19.5" customHeight="1">
      <c r="B7" s="21" t="s">
        <v>167</v>
      </c>
      <c r="C7" s="228">
        <v>1.33</v>
      </c>
      <c r="D7" s="228">
        <v>1.37</v>
      </c>
      <c r="E7" s="228">
        <v>1.37</v>
      </c>
      <c r="F7" s="228">
        <v>1.33</v>
      </c>
      <c r="G7" s="157">
        <v>1.25</v>
      </c>
      <c r="H7" s="331" t="s">
        <v>25</v>
      </c>
      <c r="I7" s="234">
        <v>1.33</v>
      </c>
      <c r="J7" s="234">
        <v>1.32</v>
      </c>
      <c r="K7" s="234">
        <v>1.31</v>
      </c>
      <c r="L7" s="234">
        <v>1.32</v>
      </c>
      <c r="M7" s="158">
        <v>1.36</v>
      </c>
      <c r="N7" s="331" t="s">
        <v>25</v>
      </c>
      <c r="O7" s="233">
        <v>1.28</v>
      </c>
      <c r="P7" s="234">
        <v>1.31</v>
      </c>
      <c r="Q7" s="234">
        <v>1.28</v>
      </c>
      <c r="R7" s="234">
        <v>1.25</v>
      </c>
      <c r="S7" s="158">
        <v>1.3</v>
      </c>
      <c r="T7" s="331"/>
      <c r="U7" s="239">
        <v>1.39</v>
      </c>
      <c r="V7" s="240">
        <v>1.37</v>
      </c>
      <c r="W7" s="240">
        <v>1.44</v>
      </c>
      <c r="X7" s="240">
        <v>1.41</v>
      </c>
      <c r="Y7" s="241">
        <v>1.35</v>
      </c>
      <c r="Z7" s="331"/>
      <c r="AF7" s="331"/>
    </row>
    <row r="8" spans="2:32" ht="19.5" customHeight="1">
      <c r="B8" s="21" t="s">
        <v>168</v>
      </c>
      <c r="C8" s="229">
        <v>99</v>
      </c>
      <c r="D8" s="229">
        <v>108.2</v>
      </c>
      <c r="E8" s="229">
        <v>109.7</v>
      </c>
      <c r="F8" s="229">
        <v>101.9</v>
      </c>
      <c r="G8" s="159">
        <v>76.6</v>
      </c>
      <c r="H8" s="331" t="s">
        <v>25</v>
      </c>
      <c r="I8" s="163">
        <v>108.7</v>
      </c>
      <c r="J8" s="163">
        <v>112.6</v>
      </c>
      <c r="K8" s="163">
        <v>102.4</v>
      </c>
      <c r="L8" s="163">
        <v>110.3</v>
      </c>
      <c r="M8" s="160">
        <v>109.2</v>
      </c>
      <c r="N8" s="331" t="s">
        <v>25</v>
      </c>
      <c r="O8" s="162">
        <v>111.7</v>
      </c>
      <c r="P8" s="163">
        <v>118.6</v>
      </c>
      <c r="Q8" s="163">
        <v>108.3</v>
      </c>
      <c r="R8" s="163">
        <v>109.5</v>
      </c>
      <c r="S8" s="160">
        <v>110.1</v>
      </c>
      <c r="T8" s="161"/>
      <c r="U8" s="150">
        <v>111.3</v>
      </c>
      <c r="V8" s="149">
        <v>105.4</v>
      </c>
      <c r="W8" s="149">
        <v>117</v>
      </c>
      <c r="X8" s="149">
        <v>113.4</v>
      </c>
      <c r="Y8" s="164">
        <v>109.3</v>
      </c>
      <c r="Z8" s="161"/>
      <c r="AF8" s="331"/>
    </row>
    <row r="9" spans="2:32" ht="19.5" customHeight="1">
      <c r="B9" s="52" t="s">
        <v>248</v>
      </c>
      <c r="C9" s="415">
        <v>18.7</v>
      </c>
      <c r="D9" s="416">
        <v>6.6</v>
      </c>
      <c r="E9" s="416">
        <v>10.9</v>
      </c>
      <c r="F9" s="416">
        <v>29.9</v>
      </c>
      <c r="G9" s="417">
        <v>27.6</v>
      </c>
      <c r="H9" s="331" t="s">
        <v>25</v>
      </c>
      <c r="I9" s="1194">
        <v>17.9</v>
      </c>
      <c r="J9" s="1195">
        <v>26.9</v>
      </c>
      <c r="K9" s="1195">
        <v>24.1</v>
      </c>
      <c r="L9" s="1195">
        <v>10.6</v>
      </c>
      <c r="M9" s="1196">
        <v>10.1</v>
      </c>
      <c r="N9" s="1197" t="s">
        <v>25</v>
      </c>
      <c r="O9" s="1194">
        <v>36</v>
      </c>
      <c r="P9" s="1195">
        <v>20.9</v>
      </c>
      <c r="Q9" s="1195">
        <v>38.2</v>
      </c>
      <c r="R9" s="1195">
        <v>51</v>
      </c>
      <c r="S9" s="1196">
        <v>33.9</v>
      </c>
      <c r="T9" s="1197"/>
      <c r="U9" s="1198">
        <v>17.4</v>
      </c>
      <c r="V9" s="1199">
        <v>24.6</v>
      </c>
      <c r="W9" s="1199">
        <v>16.3</v>
      </c>
      <c r="X9" s="1199">
        <v>13.4</v>
      </c>
      <c r="Y9" s="1200">
        <v>15.1</v>
      </c>
      <c r="Z9" s="161"/>
      <c r="AF9" s="331"/>
    </row>
    <row r="10" spans="2:32" ht="19.5" customHeight="1">
      <c r="B10" s="172" t="s">
        <v>227</v>
      </c>
      <c r="C10" s="338"/>
      <c r="D10" s="338"/>
      <c r="E10" s="338"/>
      <c r="F10" s="338"/>
      <c r="G10" s="338"/>
      <c r="H10" s="331" t="s">
        <v>25</v>
      </c>
      <c r="I10" s="235"/>
      <c r="J10" s="236"/>
      <c r="K10" s="236"/>
      <c r="L10" s="236"/>
      <c r="M10" s="173"/>
      <c r="N10" s="331" t="s">
        <v>25</v>
      </c>
      <c r="O10" s="235"/>
      <c r="P10" s="236"/>
      <c r="Q10" s="236"/>
      <c r="R10" s="236"/>
      <c r="S10" s="173"/>
      <c r="T10" s="161"/>
      <c r="U10" s="242" t="s">
        <v>25</v>
      </c>
      <c r="V10" s="242" t="s">
        <v>25</v>
      </c>
      <c r="W10" s="242" t="s">
        <v>25</v>
      </c>
      <c r="X10" s="242" t="s">
        <v>25</v>
      </c>
      <c r="Y10" s="242" t="s">
        <v>25</v>
      </c>
      <c r="Z10" s="161"/>
      <c r="AF10" s="331"/>
    </row>
    <row r="11" spans="2:32" ht="19.5" customHeight="1">
      <c r="B11" s="21" t="s">
        <v>228</v>
      </c>
      <c r="C11" s="230">
        <v>89.4</v>
      </c>
      <c r="D11" s="229">
        <v>102.1</v>
      </c>
      <c r="E11" s="229">
        <v>103</v>
      </c>
      <c r="F11" s="229">
        <v>94</v>
      </c>
      <c r="G11" s="159">
        <v>61.7</v>
      </c>
      <c r="H11" s="331" t="s">
        <v>25</v>
      </c>
      <c r="I11" s="162">
        <v>103.3</v>
      </c>
      <c r="J11" s="163">
        <v>106.7</v>
      </c>
      <c r="K11" s="163">
        <v>96.6</v>
      </c>
      <c r="L11" s="163">
        <v>107.2</v>
      </c>
      <c r="M11" s="160">
        <v>102.5</v>
      </c>
      <c r="N11" s="331" t="s">
        <v>25</v>
      </c>
      <c r="O11" s="162">
        <v>107.7</v>
      </c>
      <c r="P11" s="163">
        <v>115.2</v>
      </c>
      <c r="Q11" s="163">
        <v>101.6</v>
      </c>
      <c r="R11" s="163">
        <v>107.6</v>
      </c>
      <c r="S11" s="160">
        <v>106.4</v>
      </c>
      <c r="T11" s="161"/>
      <c r="U11" s="150">
        <v>105</v>
      </c>
      <c r="V11" s="149">
        <v>99.5</v>
      </c>
      <c r="W11" s="149">
        <v>110.6</v>
      </c>
      <c r="X11" s="149">
        <v>106.8</v>
      </c>
      <c r="Y11" s="164">
        <v>104.3</v>
      </c>
      <c r="Z11" s="161"/>
      <c r="AF11" s="331"/>
    </row>
    <row r="12" spans="2:32" ht="19.5" customHeight="1">
      <c r="B12" s="28" t="s">
        <v>169</v>
      </c>
      <c r="C12" s="231">
        <v>6.57</v>
      </c>
      <c r="D12" s="232">
        <v>7.06</v>
      </c>
      <c r="E12" s="232">
        <v>6.52</v>
      </c>
      <c r="F12" s="232">
        <v>6.4</v>
      </c>
      <c r="G12" s="174">
        <v>6.29</v>
      </c>
      <c r="H12" s="175" t="s">
        <v>25</v>
      </c>
      <c r="I12" s="237">
        <v>7.12</v>
      </c>
      <c r="J12" s="238">
        <v>7.31</v>
      </c>
      <c r="K12" s="238">
        <v>6.62</v>
      </c>
      <c r="L12" s="238">
        <v>7.18</v>
      </c>
      <c r="M12" s="176">
        <v>7.36</v>
      </c>
      <c r="N12" s="175" t="s">
        <v>25</v>
      </c>
      <c r="O12" s="237">
        <v>6.74</v>
      </c>
      <c r="P12" s="238">
        <v>7.16</v>
      </c>
      <c r="Q12" s="238">
        <v>7.1</v>
      </c>
      <c r="R12" s="238">
        <v>6</v>
      </c>
      <c r="S12" s="176">
        <v>6.94</v>
      </c>
      <c r="T12" s="175"/>
      <c r="U12" s="243">
        <v>6.53</v>
      </c>
      <c r="V12" s="244">
        <v>6.19</v>
      </c>
      <c r="W12" s="244">
        <v>6.6</v>
      </c>
      <c r="X12" s="244">
        <v>6.56</v>
      </c>
      <c r="Y12" s="245">
        <v>6.79</v>
      </c>
      <c r="Z12" s="175"/>
      <c r="AF12" s="331"/>
    </row>
    <row r="13" spans="2:43" ht="19.5" customHeight="1">
      <c r="B13" s="331"/>
      <c r="C13" s="331"/>
      <c r="D13" s="331"/>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row>
    <row r="14" s="407" customFormat="1" ht="13.5" customHeight="1"/>
    <row r="15" spans="3:7" s="407" customFormat="1" ht="13.5" customHeight="1">
      <c r="C15" s="330">
        <v>2010</v>
      </c>
      <c r="D15" s="1258" t="s">
        <v>10</v>
      </c>
      <c r="E15" s="1258"/>
      <c r="F15" s="1258"/>
      <c r="G15" s="1258"/>
    </row>
    <row r="16" spans="3:7" s="407" customFormat="1" ht="13.5" customHeight="1">
      <c r="C16" s="3" t="s">
        <v>11</v>
      </c>
      <c r="D16" s="16" t="s">
        <v>12</v>
      </c>
      <c r="E16" s="16" t="s">
        <v>13</v>
      </c>
      <c r="F16" s="16" t="s">
        <v>14</v>
      </c>
      <c r="G16" s="16" t="s">
        <v>15</v>
      </c>
    </row>
    <row r="17" spans="2:7" s="407" customFormat="1" ht="13.5" customHeight="1">
      <c r="B17" s="51" t="s">
        <v>166</v>
      </c>
      <c r="C17" s="154"/>
      <c r="D17" s="155"/>
      <c r="E17" s="155"/>
      <c r="F17" s="155"/>
      <c r="G17" s="156"/>
    </row>
    <row r="18" spans="2:7" s="407" customFormat="1" ht="19.5" customHeight="1">
      <c r="B18" s="21" t="s">
        <v>167</v>
      </c>
      <c r="C18" s="239">
        <v>1.33</v>
      </c>
      <c r="D18" s="240">
        <v>1.38</v>
      </c>
      <c r="E18" s="240">
        <v>1.27</v>
      </c>
      <c r="F18" s="240">
        <v>1.29</v>
      </c>
      <c r="G18" s="246">
        <v>1.36</v>
      </c>
    </row>
    <row r="19" spans="2:7" s="407" customFormat="1" ht="19.5" customHeight="1">
      <c r="B19" s="21" t="s">
        <v>168</v>
      </c>
      <c r="C19" s="150">
        <v>79.5</v>
      </c>
      <c r="D19" s="149">
        <v>76.4</v>
      </c>
      <c r="E19" s="149">
        <v>78.2</v>
      </c>
      <c r="F19" s="149">
        <v>76.9</v>
      </c>
      <c r="G19" s="165">
        <v>86.5</v>
      </c>
    </row>
    <row r="20" spans="2:7" s="407" customFormat="1" ht="19.5" customHeight="1">
      <c r="B20" s="52" t="s">
        <v>248</v>
      </c>
      <c r="C20" s="1194">
        <v>27.4</v>
      </c>
      <c r="D20" s="1195">
        <v>29.5</v>
      </c>
      <c r="E20" s="1195">
        <v>31.2</v>
      </c>
      <c r="F20" s="1195">
        <v>16.4</v>
      </c>
      <c r="G20" s="1196">
        <v>32.3</v>
      </c>
    </row>
    <row r="21" spans="2:7" s="407" customFormat="1" ht="19.5" customHeight="1">
      <c r="B21" s="172" t="s">
        <v>227</v>
      </c>
      <c r="C21" s="242" t="s">
        <v>25</v>
      </c>
      <c r="D21" s="242" t="s">
        <v>25</v>
      </c>
      <c r="E21" s="242" t="s">
        <v>25</v>
      </c>
      <c r="F21" s="242" t="s">
        <v>25</v>
      </c>
      <c r="G21" s="242" t="s">
        <v>25</v>
      </c>
    </row>
    <row r="22" spans="2:7" s="407" customFormat="1" ht="19.5" customHeight="1">
      <c r="B22" s="21" t="s">
        <v>228</v>
      </c>
      <c r="C22" s="150">
        <v>76.3</v>
      </c>
      <c r="D22" s="149">
        <v>74.2</v>
      </c>
      <c r="E22" s="149">
        <v>74.8</v>
      </c>
      <c r="F22" s="149">
        <v>72.8</v>
      </c>
      <c r="G22" s="165">
        <v>83.7</v>
      </c>
    </row>
    <row r="23" spans="2:7" s="407" customFormat="1" ht="19.5" customHeight="1">
      <c r="B23" s="28" t="s">
        <v>169</v>
      </c>
      <c r="C23" s="243" t="s">
        <v>925</v>
      </c>
      <c r="D23" s="244" t="s">
        <v>926</v>
      </c>
      <c r="E23" s="244" t="s">
        <v>927</v>
      </c>
      <c r="F23" s="244" t="s">
        <v>928</v>
      </c>
      <c r="G23" s="247" t="s">
        <v>929</v>
      </c>
    </row>
    <row r="24" s="407" customFormat="1" ht="19.5" customHeight="1"/>
    <row r="25" s="409" customFormat="1" ht="19.5" customHeight="1">
      <c r="B25" s="409" t="s">
        <v>282</v>
      </c>
    </row>
    <row r="26" s="409" customFormat="1" ht="19.5" customHeight="1">
      <c r="B26" s="409" t="s">
        <v>283</v>
      </c>
    </row>
    <row r="27" s="409" customFormat="1" ht="13.5" customHeight="1">
      <c r="B27" s="409" t="s">
        <v>284</v>
      </c>
    </row>
  </sheetData>
  <sheetProtection/>
  <mergeCells count="6">
    <mergeCell ref="V4:Y4"/>
    <mergeCell ref="D15:G15"/>
    <mergeCell ref="B2:G2"/>
    <mergeCell ref="D4:G4"/>
    <mergeCell ref="J4:M4"/>
    <mergeCell ref="P4:S4"/>
  </mergeCells>
  <printOptions horizontalCentered="1" verticalCentered="1"/>
  <pageMargins left="0" right="0" top="0" bottom="0" header="0" footer="0"/>
  <pageSetup fitToHeight="1" fitToWidth="1" horizontalDpi="600" verticalDpi="600" orientation="landscape" paperSize="9" scale="30" r:id="rId2"/>
  <drawing r:id="rId1"/>
</worksheet>
</file>

<file path=xl/worksheets/sheet70.xml><?xml version="1.0" encoding="utf-8"?>
<worksheet xmlns="http://schemas.openxmlformats.org/spreadsheetml/2006/main" xmlns:r="http://schemas.openxmlformats.org/officeDocument/2006/relationships">
  <sheetPr>
    <tabColor rgb="FF8C2365"/>
    <pageSetUpPr fitToPage="1"/>
  </sheetPr>
  <dimension ref="B2:G14"/>
  <sheetViews>
    <sheetView showGridLines="0" zoomScale="150" zoomScaleNormal="150" zoomScalePageLayoutView="150" workbookViewId="0" topLeftCell="A1">
      <selection activeCell="A3" sqref="A3"/>
    </sheetView>
  </sheetViews>
  <sheetFormatPr defaultColWidth="10.875" defaultRowHeight="19.5" customHeight="1"/>
  <cols>
    <col min="1" max="1" width="5.50390625" style="561" customWidth="1"/>
    <col min="2" max="2" width="39.375" style="561" customWidth="1"/>
    <col min="3" max="3" width="10.875" style="561" customWidth="1"/>
    <col min="4" max="16384" width="10.875" style="561" customWidth="1"/>
  </cols>
  <sheetData>
    <row r="2" spans="2:6" ht="19.5" customHeight="1">
      <c r="B2" s="1247" t="s">
        <v>334</v>
      </c>
      <c r="C2" s="1247"/>
      <c r="D2" s="1247"/>
      <c r="E2" s="1247"/>
      <c r="F2" s="1247"/>
    </row>
    <row r="3" spans="2:3" ht="19.5" customHeight="1">
      <c r="B3" s="574"/>
      <c r="C3" s="574"/>
    </row>
    <row r="4" spans="2:7" ht="19.5" customHeight="1">
      <c r="B4" s="573" t="s">
        <v>19</v>
      </c>
      <c r="C4" s="572" t="s">
        <v>218</v>
      </c>
      <c r="D4" s="571">
        <v>2013</v>
      </c>
      <c r="E4" s="570">
        <v>2012</v>
      </c>
      <c r="F4" s="570">
        <v>2011</v>
      </c>
      <c r="G4" s="570" t="s">
        <v>165</v>
      </c>
    </row>
    <row r="5" spans="2:7" ht="19.5" customHeight="1">
      <c r="B5" s="21" t="s">
        <v>333</v>
      </c>
      <c r="C5" s="433">
        <v>1709</v>
      </c>
      <c r="D5" s="569">
        <v>2152</v>
      </c>
      <c r="E5" s="568">
        <v>1740</v>
      </c>
      <c r="F5" s="568">
        <v>1671</v>
      </c>
      <c r="G5" s="568">
        <v>1737</v>
      </c>
    </row>
    <row r="6" spans="2:7" ht="19.5" customHeight="1">
      <c r="B6" s="21" t="s">
        <v>332</v>
      </c>
      <c r="C6" s="433">
        <v>1254</v>
      </c>
      <c r="D6" s="306">
        <v>1554</v>
      </c>
      <c r="E6" s="85">
        <v>1069</v>
      </c>
      <c r="F6" s="85">
        <v>1147</v>
      </c>
      <c r="G6" s="85">
        <v>1301</v>
      </c>
    </row>
    <row r="7" spans="2:7" ht="19.5" customHeight="1">
      <c r="B7" s="21" t="s">
        <v>331</v>
      </c>
      <c r="C7" s="433">
        <v>1818</v>
      </c>
      <c r="D7" s="306">
        <v>1814</v>
      </c>
      <c r="E7" s="85">
        <v>1671</v>
      </c>
      <c r="F7" s="85">
        <v>2553</v>
      </c>
      <c r="G7" s="85">
        <v>1351</v>
      </c>
    </row>
    <row r="8" spans="2:7" ht="19.5" customHeight="1">
      <c r="B8" s="21" t="s">
        <v>330</v>
      </c>
      <c r="C8" s="433">
        <v>163</v>
      </c>
      <c r="D8" s="306">
        <v>186</v>
      </c>
      <c r="E8" s="85">
        <v>196</v>
      </c>
      <c r="F8" s="85">
        <v>2721</v>
      </c>
      <c r="G8" s="85">
        <v>110</v>
      </c>
    </row>
    <row r="9" spans="2:7" ht="19.5" customHeight="1">
      <c r="B9" s="567" t="s">
        <v>329</v>
      </c>
      <c r="C9" s="566">
        <v>2721</v>
      </c>
      <c r="D9" s="565">
        <v>2557</v>
      </c>
      <c r="E9" s="564">
        <v>1456</v>
      </c>
      <c r="F9" s="564">
        <v>753</v>
      </c>
      <c r="G9" s="564">
        <v>1465</v>
      </c>
    </row>
    <row r="11" spans="2:3" ht="19.5" customHeight="1">
      <c r="B11" s="563" t="s">
        <v>328</v>
      </c>
      <c r="C11" s="563"/>
    </row>
    <row r="12" spans="2:6" ht="15" customHeight="1">
      <c r="B12" s="1250" t="s">
        <v>327</v>
      </c>
      <c r="C12" s="1250"/>
      <c r="D12" s="1250"/>
      <c r="E12" s="1250"/>
      <c r="F12" s="1250"/>
    </row>
    <row r="13" spans="2:6" ht="15.75">
      <c r="B13" s="1250" t="s">
        <v>326</v>
      </c>
      <c r="C13" s="1250"/>
      <c r="D13" s="1250"/>
      <c r="E13" s="1250"/>
      <c r="F13" s="1250"/>
    </row>
    <row r="14" spans="2:6" ht="19.5" customHeight="1">
      <c r="B14" s="1250"/>
      <c r="C14" s="1250"/>
      <c r="D14" s="1250"/>
      <c r="E14" s="1250"/>
      <c r="F14" s="1250"/>
    </row>
  </sheetData>
  <sheetProtection/>
  <mergeCells count="4">
    <mergeCell ref="B2:F2"/>
    <mergeCell ref="B12:F12"/>
    <mergeCell ref="B13:F13"/>
    <mergeCell ref="B14:F14"/>
  </mergeCells>
  <printOptions/>
  <pageMargins left="0.7480314960629921" right="0.7480314960629921" top="0.984251968503937" bottom="0.984251968503937" header="0.5118110236220472" footer="0.5118110236220472"/>
  <pageSetup fitToHeight="1" fitToWidth="1" horizontalDpi="600" verticalDpi="600" orientation="landscape" paperSize="9" scale="64"/>
  <drawing r:id="rId1"/>
</worksheet>
</file>

<file path=xl/worksheets/sheet71.xml><?xml version="1.0" encoding="utf-8"?>
<worksheet xmlns="http://schemas.openxmlformats.org/spreadsheetml/2006/main" xmlns:r="http://schemas.openxmlformats.org/officeDocument/2006/relationships">
  <sheetPr>
    <tabColor rgb="FF8C2365"/>
  </sheetPr>
  <dimension ref="B2:G11"/>
  <sheetViews>
    <sheetView showGridLines="0" zoomScale="150" zoomScaleNormal="150" zoomScalePageLayoutView="150" workbookViewId="0" topLeftCell="A4">
      <selection activeCell="A3" sqref="A3"/>
    </sheetView>
  </sheetViews>
  <sheetFormatPr defaultColWidth="10.875" defaultRowHeight="19.5" customHeight="1"/>
  <cols>
    <col min="1" max="1" width="5.50390625" style="561" customWidth="1"/>
    <col min="2" max="2" width="45.50390625" style="561" customWidth="1"/>
    <col min="3" max="3" width="10.875" style="561" customWidth="1"/>
    <col min="4" max="16384" width="10.875" style="561" customWidth="1"/>
  </cols>
  <sheetData>
    <row r="2" spans="2:6" ht="19.5" customHeight="1">
      <c r="B2" s="1247" t="str">
        <f>UPPER("﻿Operational highlights")</f>
        <v>﻿OPERATIONAL HIGHLIGHTS</v>
      </c>
      <c r="C2" s="1247"/>
      <c r="D2" s="1247"/>
      <c r="E2" s="1247"/>
      <c r="F2" s="1247"/>
    </row>
    <row r="4" spans="2:7" ht="19.5" customHeight="1">
      <c r="B4" s="573" t="s">
        <v>341</v>
      </c>
      <c r="C4" s="586">
        <v>2014</v>
      </c>
      <c r="D4" s="571">
        <v>2013</v>
      </c>
      <c r="E4" s="570">
        <v>2012</v>
      </c>
      <c r="F4" s="570">
        <v>2011</v>
      </c>
      <c r="G4" s="570">
        <v>2010</v>
      </c>
    </row>
    <row r="5" spans="2:7" ht="19.5" customHeight="1">
      <c r="B5" s="51" t="s">
        <v>340</v>
      </c>
      <c r="C5" s="482">
        <v>1769</v>
      </c>
      <c r="D5" s="585">
        <v>1749</v>
      </c>
      <c r="E5" s="584">
        <v>1710</v>
      </c>
      <c r="F5" s="583">
        <v>1987</v>
      </c>
      <c r="G5" s="582">
        <v>2116</v>
      </c>
    </row>
    <row r="6" spans="2:7" ht="19.5" customHeight="1">
      <c r="B6" s="21" t="s">
        <v>339</v>
      </c>
      <c r="C6" s="433">
        <v>1385</v>
      </c>
      <c r="D6" s="306">
        <v>1155</v>
      </c>
      <c r="E6" s="85">
        <v>1161</v>
      </c>
      <c r="F6" s="72">
        <v>1215</v>
      </c>
      <c r="G6" s="581">
        <v>1281</v>
      </c>
    </row>
    <row r="7" spans="2:7" ht="19.5" customHeight="1">
      <c r="B7" s="21" t="s">
        <v>338</v>
      </c>
      <c r="C7" s="433">
        <v>615</v>
      </c>
      <c r="D7" s="306">
        <v>617</v>
      </c>
      <c r="E7" s="85">
        <v>690</v>
      </c>
      <c r="F7" s="72">
        <v>437</v>
      </c>
      <c r="G7" s="581">
        <v>379</v>
      </c>
    </row>
    <row r="8" spans="2:7" ht="19.5" customHeight="1">
      <c r="B8" s="580" t="s">
        <v>337</v>
      </c>
      <c r="C8" s="579">
        <v>3769</v>
      </c>
      <c r="D8" s="578">
        <v>3521</v>
      </c>
      <c r="E8" s="577">
        <v>3561</v>
      </c>
      <c r="F8" s="576">
        <v>3639</v>
      </c>
      <c r="G8" s="575">
        <v>3776</v>
      </c>
    </row>
    <row r="10" spans="2:6" ht="19.5" customHeight="1">
      <c r="B10" s="1301" t="s">
        <v>336</v>
      </c>
      <c r="C10" s="1301"/>
      <c r="D10" s="1307"/>
      <c r="E10" s="1307"/>
      <c r="F10" s="1307"/>
    </row>
    <row r="11" ht="19.5" customHeight="1">
      <c r="B11" s="1157" t="s">
        <v>335</v>
      </c>
    </row>
  </sheetData>
  <sheetProtection/>
  <mergeCells count="2">
    <mergeCell ref="B2:F2"/>
    <mergeCell ref="B10:F10"/>
  </mergeCells>
  <printOptions/>
  <pageMargins left="0.75" right="0.75" top="1" bottom="1" header="0.5" footer="0.5"/>
  <pageSetup orientation="portrait" paperSize="9" scale="72"/>
  <drawing r:id="rId1"/>
</worksheet>
</file>

<file path=xl/worksheets/sheet72.xml><?xml version="1.0" encoding="utf-8"?>
<worksheet xmlns="http://schemas.openxmlformats.org/spreadsheetml/2006/main" xmlns:r="http://schemas.openxmlformats.org/officeDocument/2006/relationships">
  <sheetPr>
    <tabColor rgb="FF8C2365"/>
  </sheetPr>
  <dimension ref="B2:L41"/>
  <sheetViews>
    <sheetView showGridLines="0" zoomScale="125" zoomScaleNormal="125" zoomScalePageLayoutView="125" workbookViewId="0" topLeftCell="A22">
      <selection activeCell="I32" sqref="I32"/>
    </sheetView>
  </sheetViews>
  <sheetFormatPr defaultColWidth="10.875" defaultRowHeight="19.5" customHeight="1"/>
  <cols>
    <col min="1" max="1" width="5.50390625" style="561" customWidth="1"/>
    <col min="2" max="2" width="39.375" style="561" customWidth="1"/>
    <col min="3" max="3" width="10.875" style="561" customWidth="1"/>
    <col min="4" max="16384" width="10.875" style="561" customWidth="1"/>
  </cols>
  <sheetData>
    <row r="2" spans="2:7" ht="19.5" customHeight="1">
      <c r="B2" s="1247" t="str">
        <f>UPPER("﻿﻿Petroleum product sales (excluding trading and bulk sales)")</f>
        <v>﻿﻿PETROLEUM PRODUCT SALES (EXCLUDING TRADING AND BULK SALES)</v>
      </c>
      <c r="C2" s="1247"/>
      <c r="D2" s="1247"/>
      <c r="E2" s="1247"/>
      <c r="F2" s="1247"/>
      <c r="G2" s="1247"/>
    </row>
    <row r="3" spans="2:7" ht="19.5" customHeight="1">
      <c r="B3" s="1308" t="s">
        <v>164</v>
      </c>
      <c r="C3" s="1308"/>
      <c r="D3" s="1308"/>
      <c r="E3" s="1308"/>
      <c r="F3" s="1308"/>
      <c r="G3" s="1308"/>
    </row>
    <row r="5" spans="2:7" ht="19.5" customHeight="1">
      <c r="B5" s="573" t="s">
        <v>374</v>
      </c>
      <c r="C5" s="586">
        <v>2014</v>
      </c>
      <c r="D5" s="571">
        <v>2013</v>
      </c>
      <c r="E5" s="570" t="s">
        <v>0</v>
      </c>
      <c r="F5" s="572" t="s">
        <v>1</v>
      </c>
      <c r="G5" s="570" t="s">
        <v>165</v>
      </c>
    </row>
    <row r="6" spans="2:7" ht="19.5" customHeight="1">
      <c r="B6" s="613" t="s">
        <v>373</v>
      </c>
      <c r="C6" s="612"/>
      <c r="D6" s="609"/>
      <c r="E6" s="608"/>
      <c r="F6" s="22"/>
      <c r="G6" s="22"/>
    </row>
    <row r="7" spans="2:7" ht="19.5" customHeight="1">
      <c r="B7" s="21" t="s">
        <v>51</v>
      </c>
      <c r="C7" s="433">
        <v>547</v>
      </c>
      <c r="D7" s="306">
        <v>575</v>
      </c>
      <c r="E7" s="85">
        <v>566</v>
      </c>
      <c r="F7" s="72">
        <v>574</v>
      </c>
      <c r="G7" s="581">
        <v>606</v>
      </c>
    </row>
    <row r="8" spans="2:7" ht="19.5" customHeight="1">
      <c r="B8" s="21" t="s">
        <v>372</v>
      </c>
      <c r="C8" s="433">
        <v>26</v>
      </c>
      <c r="D8" s="306">
        <v>27</v>
      </c>
      <c r="E8" s="85">
        <v>26</v>
      </c>
      <c r="F8" s="72">
        <v>115</v>
      </c>
      <c r="G8" s="581">
        <v>126</v>
      </c>
    </row>
    <row r="9" spans="2:7" ht="19.5" customHeight="1">
      <c r="B9" s="21" t="s">
        <v>371</v>
      </c>
      <c r="C9" s="433">
        <v>214</v>
      </c>
      <c r="D9" s="306">
        <v>211</v>
      </c>
      <c r="E9" s="85">
        <v>226</v>
      </c>
      <c r="F9" s="72">
        <v>231</v>
      </c>
      <c r="G9" s="581">
        <v>240</v>
      </c>
    </row>
    <row r="10" spans="2:7" ht="19.5" customHeight="1">
      <c r="B10" s="21" t="s">
        <v>370</v>
      </c>
      <c r="C10" s="433">
        <v>195</v>
      </c>
      <c r="D10" s="306">
        <v>205</v>
      </c>
      <c r="E10" s="85">
        <v>207</v>
      </c>
      <c r="F10" s="72">
        <v>214</v>
      </c>
      <c r="G10" s="581">
        <v>223</v>
      </c>
    </row>
    <row r="11" spans="2:7" ht="19.5" customHeight="1">
      <c r="B11" s="21" t="s">
        <v>369</v>
      </c>
      <c r="C11" s="433">
        <v>76</v>
      </c>
      <c r="D11" s="306">
        <v>77</v>
      </c>
      <c r="E11" s="85">
        <v>89</v>
      </c>
      <c r="F11" s="72">
        <v>95</v>
      </c>
      <c r="G11" s="581">
        <v>88</v>
      </c>
    </row>
    <row r="12" spans="2:7" ht="19.5" customHeight="1">
      <c r="B12" s="21" t="s">
        <v>368</v>
      </c>
      <c r="C12" s="433">
        <v>1</v>
      </c>
      <c r="D12" s="306">
        <v>1</v>
      </c>
      <c r="E12" s="85">
        <v>1</v>
      </c>
      <c r="F12" s="72">
        <v>163</v>
      </c>
      <c r="G12" s="581">
        <v>265</v>
      </c>
    </row>
    <row r="13" spans="2:7" ht="19.5" customHeight="1">
      <c r="B13" s="21" t="s">
        <v>367</v>
      </c>
      <c r="C13" s="433" t="s">
        <v>20</v>
      </c>
      <c r="D13" s="306" t="s">
        <v>20</v>
      </c>
      <c r="E13" s="85" t="s">
        <v>20</v>
      </c>
      <c r="F13" s="72">
        <v>9</v>
      </c>
      <c r="G13" s="581">
        <v>13</v>
      </c>
    </row>
    <row r="14" spans="2:7" ht="19.5" customHeight="1">
      <c r="B14" s="52" t="s">
        <v>52</v>
      </c>
      <c r="C14" s="434">
        <v>41</v>
      </c>
      <c r="D14" s="611">
        <v>43</v>
      </c>
      <c r="E14" s="610">
        <v>45</v>
      </c>
      <c r="F14" s="76">
        <v>54</v>
      </c>
      <c r="G14" s="607">
        <v>51</v>
      </c>
    </row>
    <row r="15" spans="2:7" ht="19.5" customHeight="1">
      <c r="B15" s="596" t="s">
        <v>366</v>
      </c>
      <c r="C15" s="513">
        <v>1100</v>
      </c>
      <c r="D15" s="513">
        <v>1139</v>
      </c>
      <c r="E15" s="513">
        <v>1160</v>
      </c>
      <c r="F15" s="603">
        <v>1455</v>
      </c>
      <c r="G15" s="488">
        <v>1612</v>
      </c>
    </row>
    <row r="16" spans="2:7" ht="19.5" customHeight="1">
      <c r="B16" s="51" t="s">
        <v>54</v>
      </c>
      <c r="C16" s="506"/>
      <c r="D16" s="609"/>
      <c r="E16" s="608"/>
      <c r="F16" s="22"/>
      <c r="G16" s="22"/>
    </row>
    <row r="17" spans="2:7" ht="19.5" customHeight="1">
      <c r="B17" s="21" t="s">
        <v>365</v>
      </c>
      <c r="C17" s="433">
        <v>108</v>
      </c>
      <c r="D17" s="306">
        <v>56</v>
      </c>
      <c r="E17" s="85">
        <v>56</v>
      </c>
      <c r="F17" s="72">
        <v>56</v>
      </c>
      <c r="G17" s="581">
        <v>55</v>
      </c>
    </row>
    <row r="18" spans="2:7" ht="19.5" customHeight="1">
      <c r="B18" s="21" t="s">
        <v>364</v>
      </c>
      <c r="C18" s="433">
        <v>82</v>
      </c>
      <c r="D18" s="306">
        <v>78</v>
      </c>
      <c r="E18" s="85">
        <v>76</v>
      </c>
      <c r="F18" s="72">
        <v>70</v>
      </c>
      <c r="G18" s="581">
        <v>71</v>
      </c>
    </row>
    <row r="19" spans="2:7" ht="19.5" customHeight="1">
      <c r="B19" s="21" t="s">
        <v>363</v>
      </c>
      <c r="C19" s="433">
        <v>72</v>
      </c>
      <c r="D19" s="306">
        <v>69</v>
      </c>
      <c r="E19" s="85">
        <v>56</v>
      </c>
      <c r="F19" s="72">
        <v>53</v>
      </c>
      <c r="G19" s="581">
        <v>48</v>
      </c>
    </row>
    <row r="20" spans="2:7" ht="19.5" customHeight="1">
      <c r="B20" s="21" t="s">
        <v>362</v>
      </c>
      <c r="C20" s="433">
        <v>73</v>
      </c>
      <c r="D20" s="306">
        <v>69</v>
      </c>
      <c r="E20" s="85">
        <v>66</v>
      </c>
      <c r="F20" s="72">
        <v>69</v>
      </c>
      <c r="G20" s="581">
        <v>69</v>
      </c>
    </row>
    <row r="21" spans="2:7" ht="19.5" customHeight="1">
      <c r="B21" s="21" t="s">
        <v>361</v>
      </c>
      <c r="C21" s="433">
        <v>30</v>
      </c>
      <c r="D21" s="306">
        <v>33</v>
      </c>
      <c r="E21" s="85">
        <v>32</v>
      </c>
      <c r="F21" s="72">
        <v>32</v>
      </c>
      <c r="G21" s="581">
        <v>29</v>
      </c>
    </row>
    <row r="22" spans="2:7" ht="19.5" customHeight="1">
      <c r="B22" s="52" t="s">
        <v>360</v>
      </c>
      <c r="C22" s="434">
        <v>15</v>
      </c>
      <c r="D22" s="308">
        <v>21</v>
      </c>
      <c r="E22" s="111">
        <v>21</v>
      </c>
      <c r="F22" s="76">
        <v>24</v>
      </c>
      <c r="G22" s="607">
        <v>20</v>
      </c>
    </row>
    <row r="23" spans="2:7" ht="19.5" customHeight="1">
      <c r="B23" s="596" t="s">
        <v>359</v>
      </c>
      <c r="C23" s="513">
        <v>380</v>
      </c>
      <c r="D23" s="513">
        <v>326</v>
      </c>
      <c r="E23" s="513">
        <v>307</v>
      </c>
      <c r="F23" s="603">
        <v>304</v>
      </c>
      <c r="G23" s="488">
        <v>292</v>
      </c>
    </row>
    <row r="24" spans="2:7" ht="19.5" customHeight="1">
      <c r="B24" s="51" t="s">
        <v>358</v>
      </c>
      <c r="C24" s="506"/>
      <c r="D24" s="609"/>
      <c r="E24" s="608"/>
      <c r="F24" s="22"/>
      <c r="G24" s="22"/>
    </row>
    <row r="25" spans="2:7" ht="19.5" customHeight="1">
      <c r="B25" s="21" t="s">
        <v>357</v>
      </c>
      <c r="C25" s="433">
        <v>29</v>
      </c>
      <c r="D25" s="306">
        <v>37</v>
      </c>
      <c r="E25" s="85">
        <v>3</v>
      </c>
      <c r="F25" s="72">
        <v>3</v>
      </c>
      <c r="G25" s="581">
        <v>3</v>
      </c>
    </row>
    <row r="26" spans="2:7" ht="19.5" customHeight="1">
      <c r="B26" s="21" t="s">
        <v>356</v>
      </c>
      <c r="C26" s="433">
        <v>42</v>
      </c>
      <c r="D26" s="306">
        <v>41</v>
      </c>
      <c r="E26" s="85">
        <v>42</v>
      </c>
      <c r="F26" s="72">
        <v>45</v>
      </c>
      <c r="G26" s="581">
        <v>41</v>
      </c>
    </row>
    <row r="27" spans="2:7" ht="19.5" customHeight="1">
      <c r="B27" s="52" t="s">
        <v>355</v>
      </c>
      <c r="C27" s="434">
        <v>7</v>
      </c>
      <c r="D27" s="308">
        <v>8</v>
      </c>
      <c r="E27" s="111">
        <v>8</v>
      </c>
      <c r="F27" s="76">
        <v>8</v>
      </c>
      <c r="G27" s="607">
        <v>9</v>
      </c>
    </row>
    <row r="28" spans="2:7" ht="19.5" customHeight="1">
      <c r="B28" s="596" t="s">
        <v>354</v>
      </c>
      <c r="C28" s="513">
        <v>78</v>
      </c>
      <c r="D28" s="513">
        <v>86</v>
      </c>
      <c r="E28" s="513">
        <v>53</v>
      </c>
      <c r="F28" s="603">
        <v>56</v>
      </c>
      <c r="G28" s="488">
        <v>53</v>
      </c>
    </row>
    <row r="29" spans="2:7" ht="19.5" customHeight="1">
      <c r="B29" s="51" t="s">
        <v>353</v>
      </c>
      <c r="C29" s="1187"/>
      <c r="D29" s="1188"/>
      <c r="E29" s="1189"/>
      <c r="F29" s="1190"/>
      <c r="G29" s="1191"/>
    </row>
    <row r="30" spans="2:7" ht="19.5" customHeight="1">
      <c r="B30" s="89" t="s">
        <v>352</v>
      </c>
      <c r="C30" s="604">
        <v>77</v>
      </c>
      <c r="D30" s="22">
        <v>54</v>
      </c>
      <c r="E30" s="22">
        <v>55</v>
      </c>
      <c r="F30" s="22">
        <v>51</v>
      </c>
      <c r="G30" s="22">
        <v>48</v>
      </c>
    </row>
    <row r="31" spans="2:7" ht="19.5" customHeight="1">
      <c r="B31" s="91" t="s">
        <v>351</v>
      </c>
      <c r="C31" s="513">
        <v>77</v>
      </c>
      <c r="D31" s="513">
        <v>54</v>
      </c>
      <c r="E31" s="513">
        <v>55</v>
      </c>
      <c r="F31" s="603">
        <v>51</v>
      </c>
      <c r="G31" s="488">
        <v>48</v>
      </c>
    </row>
    <row r="32" spans="2:7" ht="19.5" customHeight="1">
      <c r="B32" s="51" t="s">
        <v>350</v>
      </c>
      <c r="C32" s="602"/>
      <c r="D32" s="301"/>
      <c r="E32" s="108"/>
      <c r="F32" s="518"/>
      <c r="G32" s="601"/>
    </row>
    <row r="33" spans="2:7" ht="19.5" customHeight="1">
      <c r="B33" s="21" t="s">
        <v>349</v>
      </c>
      <c r="C33" s="433">
        <v>107</v>
      </c>
      <c r="D33" s="306">
        <v>118</v>
      </c>
      <c r="E33" s="85">
        <v>108</v>
      </c>
      <c r="F33" s="72">
        <v>93</v>
      </c>
      <c r="G33" s="581">
        <v>88</v>
      </c>
    </row>
    <row r="34" spans="2:7" ht="19.5" customHeight="1">
      <c r="B34" s="21" t="s">
        <v>348</v>
      </c>
      <c r="C34" s="433">
        <v>12</v>
      </c>
      <c r="D34" s="301">
        <v>10</v>
      </c>
      <c r="E34" s="108">
        <v>10</v>
      </c>
      <c r="F34" s="518">
        <v>10</v>
      </c>
      <c r="G34" s="601">
        <v>8</v>
      </c>
    </row>
    <row r="35" spans="2:7" ht="19.5" customHeight="1">
      <c r="B35" s="52" t="s">
        <v>347</v>
      </c>
      <c r="C35" s="434">
        <v>15</v>
      </c>
      <c r="D35" s="600">
        <v>17</v>
      </c>
      <c r="E35" s="599">
        <v>17</v>
      </c>
      <c r="F35" s="598">
        <v>18</v>
      </c>
      <c r="G35" s="597">
        <v>15</v>
      </c>
    </row>
    <row r="36" spans="2:7" ht="19.5" customHeight="1">
      <c r="B36" s="596" t="s">
        <v>346</v>
      </c>
      <c r="C36" s="513">
        <v>134</v>
      </c>
      <c r="D36" s="595">
        <v>144</v>
      </c>
      <c r="E36" s="595">
        <v>135</v>
      </c>
      <c r="F36" s="594">
        <v>121</v>
      </c>
      <c r="G36" s="593">
        <v>111</v>
      </c>
    </row>
    <row r="37" spans="2:12" ht="19.5" customHeight="1">
      <c r="B37" s="592" t="s">
        <v>345</v>
      </c>
      <c r="C37" s="591">
        <v>1769</v>
      </c>
      <c r="D37" s="591">
        <v>1749</v>
      </c>
      <c r="E37" s="591">
        <v>1710</v>
      </c>
      <c r="F37" s="590">
        <v>1987</v>
      </c>
      <c r="G37" s="589">
        <v>2116</v>
      </c>
      <c r="L37" s="588"/>
    </row>
    <row r="38" ht="13.5" customHeight="1"/>
    <row r="39" spans="2:7" ht="12.75" customHeight="1">
      <c r="B39" s="587" t="s">
        <v>344</v>
      </c>
      <c r="C39" s="587"/>
      <c r="D39" s="587"/>
      <c r="E39" s="587"/>
      <c r="F39" s="587"/>
      <c r="G39" s="587"/>
    </row>
    <row r="40" spans="2:7" ht="12.75" customHeight="1">
      <c r="B40" s="560" t="s">
        <v>343</v>
      </c>
      <c r="C40" s="560"/>
      <c r="D40" s="560"/>
      <c r="E40" s="560"/>
      <c r="F40" s="560"/>
      <c r="G40" s="560"/>
    </row>
    <row r="41" spans="2:7" ht="19.5" customHeight="1">
      <c r="B41" s="1309" t="s">
        <v>342</v>
      </c>
      <c r="C41" s="1310"/>
      <c r="D41" s="1310"/>
      <c r="E41" s="1310"/>
      <c r="F41" s="1310"/>
      <c r="G41" s="1310"/>
    </row>
  </sheetData>
  <sheetProtection/>
  <mergeCells count="3">
    <mergeCell ref="B2:G2"/>
    <mergeCell ref="B3:G3"/>
    <mergeCell ref="B41:G41"/>
  </mergeCells>
  <printOptions/>
  <pageMargins left="0.75" right="0.75" top="1" bottom="1" header="0.5" footer="0.5"/>
  <pageSetup orientation="portrait" paperSize="9" scale="72"/>
  <drawing r:id="rId1"/>
</worksheet>
</file>

<file path=xl/worksheets/sheet73.xml><?xml version="1.0" encoding="utf-8"?>
<worksheet xmlns="http://schemas.openxmlformats.org/spreadsheetml/2006/main" xmlns:r="http://schemas.openxmlformats.org/officeDocument/2006/relationships">
  <sheetPr>
    <tabColor rgb="FF8C2365"/>
  </sheetPr>
  <dimension ref="B2:G17"/>
  <sheetViews>
    <sheetView showGridLines="0" zoomScale="125" zoomScaleNormal="125" zoomScalePageLayoutView="125" workbookViewId="0" topLeftCell="A1">
      <selection activeCell="A4" sqref="A4"/>
    </sheetView>
  </sheetViews>
  <sheetFormatPr defaultColWidth="10.875" defaultRowHeight="19.5" customHeight="1"/>
  <cols>
    <col min="1" max="1" width="5.50390625" style="561" customWidth="1"/>
    <col min="2" max="2" width="39.375" style="561" customWidth="1"/>
    <col min="3" max="3" width="10.875" style="561" customWidth="1"/>
    <col min="4" max="16384" width="10.875" style="561" customWidth="1"/>
  </cols>
  <sheetData>
    <row r="2" spans="2:7" ht="19.5" customHeight="1">
      <c r="B2" s="1247" t="str">
        <f>UPPER("﻿﻿Petroleum product sales (excluding trading and bulk sales)")</f>
        <v>﻿﻿PETROLEUM PRODUCT SALES (EXCLUDING TRADING AND BULK SALES)</v>
      </c>
      <c r="C2" s="1247"/>
      <c r="D2" s="1247"/>
      <c r="E2" s="1247"/>
      <c r="F2" s="1247"/>
      <c r="G2" s="1247"/>
    </row>
    <row r="3" spans="2:7" ht="19.5" customHeight="1">
      <c r="B3" s="1308" t="s">
        <v>395</v>
      </c>
      <c r="C3" s="1308"/>
      <c r="D3" s="1308"/>
      <c r="E3" s="1308"/>
      <c r="F3" s="1308"/>
      <c r="G3" s="1308"/>
    </row>
    <row r="5" spans="2:7" ht="19.5" customHeight="1">
      <c r="B5" s="573" t="s">
        <v>394</v>
      </c>
      <c r="C5" s="586">
        <v>2014</v>
      </c>
      <c r="D5" s="571">
        <v>2013</v>
      </c>
      <c r="E5" s="570" t="s">
        <v>0</v>
      </c>
      <c r="F5" s="570" t="s">
        <v>1</v>
      </c>
      <c r="G5" s="570" t="s">
        <v>165</v>
      </c>
    </row>
    <row r="6" spans="2:7" ht="19.5" customHeight="1">
      <c r="B6" s="21" t="s">
        <v>393</v>
      </c>
      <c r="C6" s="433" t="s">
        <v>392</v>
      </c>
      <c r="D6" s="569">
        <v>88</v>
      </c>
      <c r="E6" s="568">
        <v>91</v>
      </c>
      <c r="F6" s="619">
        <v>103</v>
      </c>
      <c r="G6" s="618">
        <v>118</v>
      </c>
    </row>
    <row r="7" spans="2:7" ht="19.5" customHeight="1">
      <c r="B7" s="21" t="s">
        <v>391</v>
      </c>
      <c r="C7" s="433" t="s">
        <v>390</v>
      </c>
      <c r="D7" s="306">
        <v>277</v>
      </c>
      <c r="E7" s="85">
        <v>275</v>
      </c>
      <c r="F7" s="72">
        <v>327</v>
      </c>
      <c r="G7" s="581">
        <v>353</v>
      </c>
    </row>
    <row r="8" spans="2:7" ht="19.5" customHeight="1">
      <c r="B8" s="21" t="s">
        <v>389</v>
      </c>
      <c r="C8" s="433" t="s">
        <v>388</v>
      </c>
      <c r="D8" s="306">
        <v>246</v>
      </c>
      <c r="E8" s="85">
        <v>215</v>
      </c>
      <c r="F8" s="72">
        <v>238</v>
      </c>
      <c r="G8" s="581">
        <v>229</v>
      </c>
    </row>
    <row r="9" spans="2:7" ht="19.5" customHeight="1">
      <c r="B9" s="21" t="s">
        <v>387</v>
      </c>
      <c r="C9" s="433" t="s">
        <v>386</v>
      </c>
      <c r="D9" s="306">
        <v>980</v>
      </c>
      <c r="E9" s="85">
        <v>956</v>
      </c>
      <c r="F9" s="72">
        <v>1050</v>
      </c>
      <c r="G9" s="581">
        <v>1101</v>
      </c>
    </row>
    <row r="10" spans="2:7" ht="19.5" customHeight="1">
      <c r="B10" s="21" t="s">
        <v>385</v>
      </c>
      <c r="C10" s="433" t="s">
        <v>384</v>
      </c>
      <c r="D10" s="306">
        <v>45</v>
      </c>
      <c r="E10" s="85">
        <v>65</v>
      </c>
      <c r="F10" s="72">
        <v>121</v>
      </c>
      <c r="G10" s="581">
        <v>156</v>
      </c>
    </row>
    <row r="11" spans="2:7" ht="19.5" customHeight="1">
      <c r="B11" s="21" t="s">
        <v>383</v>
      </c>
      <c r="C11" s="433" t="s">
        <v>382</v>
      </c>
      <c r="D11" s="306">
        <v>37</v>
      </c>
      <c r="E11" s="85">
        <v>38</v>
      </c>
      <c r="F11" s="72">
        <v>40</v>
      </c>
      <c r="G11" s="581">
        <v>40</v>
      </c>
    </row>
    <row r="12" spans="2:7" ht="19.5" customHeight="1">
      <c r="B12" s="21" t="s">
        <v>381</v>
      </c>
      <c r="C12" s="433" t="s">
        <v>380</v>
      </c>
      <c r="D12" s="306">
        <v>15</v>
      </c>
      <c r="E12" s="85">
        <v>15</v>
      </c>
      <c r="F12" s="72">
        <v>24</v>
      </c>
      <c r="G12" s="581">
        <v>31</v>
      </c>
    </row>
    <row r="13" spans="2:7" ht="19.5" customHeight="1">
      <c r="B13" s="21" t="s">
        <v>379</v>
      </c>
      <c r="C13" s="433" t="s">
        <v>378</v>
      </c>
      <c r="D13" s="306">
        <v>45</v>
      </c>
      <c r="E13" s="85">
        <v>43</v>
      </c>
      <c r="F13" s="72">
        <v>57</v>
      </c>
      <c r="G13" s="581">
        <v>59</v>
      </c>
    </row>
    <row r="14" spans="2:7" ht="19.5" customHeight="1">
      <c r="B14" s="52" t="s">
        <v>377</v>
      </c>
      <c r="C14" s="434" t="s">
        <v>376</v>
      </c>
      <c r="D14" s="308">
        <v>16</v>
      </c>
      <c r="E14" s="111">
        <v>12</v>
      </c>
      <c r="F14" s="76">
        <v>27</v>
      </c>
      <c r="G14" s="607">
        <v>29</v>
      </c>
    </row>
    <row r="15" spans="2:7" ht="19.5" customHeight="1">
      <c r="B15" s="617" t="s">
        <v>47</v>
      </c>
      <c r="C15" s="616">
        <v>1769</v>
      </c>
      <c r="D15" s="616">
        <v>1749</v>
      </c>
      <c r="E15" s="616">
        <v>1710</v>
      </c>
      <c r="F15" s="615">
        <v>1987</v>
      </c>
      <c r="G15" s="614">
        <v>2116</v>
      </c>
    </row>
    <row r="17" spans="2:7" ht="19.5" customHeight="1">
      <c r="B17" s="1311" t="s">
        <v>375</v>
      </c>
      <c r="C17" s="1298"/>
      <c r="D17" s="1298"/>
      <c r="E17" s="1298"/>
      <c r="F17" s="1298"/>
      <c r="G17" s="1298"/>
    </row>
  </sheetData>
  <sheetProtection/>
  <mergeCells count="3">
    <mergeCell ref="B2:G2"/>
    <mergeCell ref="B3:G3"/>
    <mergeCell ref="B17:G17"/>
  </mergeCells>
  <printOptions/>
  <pageMargins left="0.75" right="0.75" top="1" bottom="1" header="0.5" footer="0.5"/>
  <pageSetup orientation="portrait" paperSize="9" scale="72"/>
  <drawing r:id="rId1"/>
</worksheet>
</file>

<file path=xl/worksheets/sheet74.xml><?xml version="1.0" encoding="utf-8"?>
<worksheet xmlns="http://schemas.openxmlformats.org/spreadsheetml/2006/main" xmlns:r="http://schemas.openxmlformats.org/officeDocument/2006/relationships">
  <sheetPr>
    <tabColor rgb="FF8C2365"/>
    <pageSetUpPr fitToPage="1"/>
  </sheetPr>
  <dimension ref="B2:N38"/>
  <sheetViews>
    <sheetView showGridLines="0" zoomScalePageLayoutView="0" workbookViewId="0" topLeftCell="A1">
      <selection activeCell="A3" sqref="A3"/>
    </sheetView>
  </sheetViews>
  <sheetFormatPr defaultColWidth="10.875" defaultRowHeight="19.5" customHeight="1"/>
  <cols>
    <col min="1" max="1" width="5.50390625" style="561" customWidth="1"/>
    <col min="2" max="2" width="26.125" style="561" customWidth="1"/>
    <col min="3" max="3" width="10.875" style="561" customWidth="1"/>
    <col min="4" max="16384" width="10.875" style="561" customWidth="1"/>
  </cols>
  <sheetData>
    <row r="2" spans="2:14" ht="19.5" customHeight="1">
      <c r="B2" s="1247" t="s">
        <v>402</v>
      </c>
      <c r="C2" s="1247"/>
      <c r="D2" s="1247"/>
      <c r="E2" s="1247"/>
      <c r="F2" s="1247"/>
      <c r="G2" s="1247"/>
      <c r="H2" s="1247"/>
      <c r="I2" s="1247"/>
      <c r="J2" s="1247"/>
      <c r="K2" s="1247"/>
      <c r="L2" s="1247"/>
      <c r="M2" s="1247"/>
      <c r="N2" s="1247"/>
    </row>
    <row r="4" spans="2:7" ht="19.5" customHeight="1">
      <c r="B4" s="631" t="s">
        <v>56</v>
      </c>
      <c r="C4" s="586">
        <v>2014</v>
      </c>
      <c r="D4" s="586">
        <v>2013</v>
      </c>
      <c r="E4" s="572">
        <v>2012</v>
      </c>
      <c r="F4" s="630">
        <v>2011</v>
      </c>
      <c r="G4" s="629">
        <v>2010</v>
      </c>
    </row>
    <row r="5" spans="2:7" ht="19.5" customHeight="1">
      <c r="B5" s="51" t="s">
        <v>373</v>
      </c>
      <c r="C5" s="612"/>
      <c r="D5" s="609"/>
      <c r="E5" s="608"/>
      <c r="F5" s="72"/>
      <c r="G5" s="72"/>
    </row>
    <row r="6" spans="2:8" ht="19.5" customHeight="1">
      <c r="B6" s="21" t="s">
        <v>51</v>
      </c>
      <c r="C6" s="433">
        <v>3727</v>
      </c>
      <c r="D6" s="306">
        <v>3813</v>
      </c>
      <c r="E6" s="85">
        <v>3911</v>
      </c>
      <c r="F6" s="72">
        <v>4046</v>
      </c>
      <c r="G6" s="72">
        <v>4272</v>
      </c>
      <c r="H6" s="135"/>
    </row>
    <row r="7" spans="2:8" ht="19.5" customHeight="1">
      <c r="B7" s="21" t="s">
        <v>372</v>
      </c>
      <c r="C7" s="433" t="s">
        <v>20</v>
      </c>
      <c r="D7" s="306" t="s">
        <v>20</v>
      </c>
      <c r="E7" s="85" t="s">
        <v>20</v>
      </c>
      <c r="F7" s="72" t="s">
        <v>20</v>
      </c>
      <c r="G7" s="72">
        <v>788</v>
      </c>
      <c r="H7" s="135"/>
    </row>
    <row r="8" spans="2:8" ht="19.5" customHeight="1">
      <c r="B8" s="21" t="s">
        <v>371</v>
      </c>
      <c r="C8" s="433">
        <v>922</v>
      </c>
      <c r="D8" s="306">
        <v>923</v>
      </c>
      <c r="E8" s="85">
        <v>931</v>
      </c>
      <c r="F8" s="72">
        <v>929</v>
      </c>
      <c r="G8" s="72">
        <v>958</v>
      </c>
      <c r="H8" s="135"/>
    </row>
    <row r="9" spans="2:8" ht="19.5" customHeight="1">
      <c r="B9" s="21" t="s">
        <v>370</v>
      </c>
      <c r="C9" s="433">
        <v>1157</v>
      </c>
      <c r="D9" s="306">
        <v>1122</v>
      </c>
      <c r="E9" s="85">
        <v>1108</v>
      </c>
      <c r="F9" s="72">
        <v>1091</v>
      </c>
      <c r="G9" s="72">
        <v>1086</v>
      </c>
      <c r="H9" s="135"/>
    </row>
    <row r="10" spans="2:8" ht="19.5" customHeight="1">
      <c r="B10" s="21" t="s">
        <v>369</v>
      </c>
      <c r="C10" s="433">
        <v>2749</v>
      </c>
      <c r="D10" s="306">
        <v>3017</v>
      </c>
      <c r="E10" s="85">
        <v>3161</v>
      </c>
      <c r="F10" s="72">
        <v>3355</v>
      </c>
      <c r="G10" s="72">
        <v>3221</v>
      </c>
      <c r="H10" s="135"/>
    </row>
    <row r="11" spans="2:8" ht="19.5" customHeight="1">
      <c r="B11" s="21" t="s">
        <v>368</v>
      </c>
      <c r="C11" s="433" t="s">
        <v>20</v>
      </c>
      <c r="D11" s="306" t="s">
        <v>20</v>
      </c>
      <c r="E11" s="72" t="s">
        <v>20</v>
      </c>
      <c r="F11" s="72" t="s">
        <v>20</v>
      </c>
      <c r="G11" s="72">
        <v>1465</v>
      </c>
      <c r="H11" s="135"/>
    </row>
    <row r="12" spans="2:8" ht="19.5" customHeight="1">
      <c r="B12" s="21" t="s">
        <v>367</v>
      </c>
      <c r="C12" s="433" t="s">
        <v>20</v>
      </c>
      <c r="D12" s="306" t="s">
        <v>20</v>
      </c>
      <c r="E12" s="72" t="s">
        <v>20</v>
      </c>
      <c r="F12" s="72" t="s">
        <v>20</v>
      </c>
      <c r="G12" s="72">
        <v>272</v>
      </c>
      <c r="H12" s="135"/>
    </row>
    <row r="13" spans="2:8" ht="19.5" customHeight="1">
      <c r="B13" s="21" t="s">
        <v>401</v>
      </c>
      <c r="C13" s="433">
        <v>2</v>
      </c>
      <c r="D13" s="306" t="s">
        <v>20</v>
      </c>
      <c r="E13" s="72" t="s">
        <v>20</v>
      </c>
      <c r="F13" s="72" t="s">
        <v>20</v>
      </c>
      <c r="G13" s="72" t="s">
        <v>20</v>
      </c>
      <c r="H13" s="135"/>
    </row>
    <row r="14" spans="2:8" ht="19.5" customHeight="1">
      <c r="B14" s="52" t="s">
        <v>400</v>
      </c>
      <c r="C14" s="628">
        <v>740</v>
      </c>
      <c r="D14" s="308">
        <v>731</v>
      </c>
      <c r="E14" s="111">
        <v>700</v>
      </c>
      <c r="F14" s="76">
        <v>615</v>
      </c>
      <c r="G14" s="76">
        <v>599</v>
      </c>
      <c r="H14" s="135"/>
    </row>
    <row r="15" spans="2:8" ht="19.5" customHeight="1">
      <c r="B15" s="596" t="s">
        <v>366</v>
      </c>
      <c r="C15" s="624">
        <v>9297</v>
      </c>
      <c r="D15" s="513">
        <v>9606</v>
      </c>
      <c r="E15" s="513">
        <v>9811</v>
      </c>
      <c r="F15" s="603">
        <v>10036</v>
      </c>
      <c r="G15" s="603">
        <v>12661</v>
      </c>
      <c r="H15" s="135"/>
    </row>
    <row r="16" spans="2:8" ht="19.5" customHeight="1">
      <c r="B16" s="51" t="s">
        <v>54</v>
      </c>
      <c r="C16" s="506"/>
      <c r="D16" s="609"/>
      <c r="E16" s="608"/>
      <c r="F16" s="72"/>
      <c r="G16" s="72"/>
      <c r="H16" s="135"/>
    </row>
    <row r="17" spans="2:8" ht="19.5" customHeight="1">
      <c r="B17" s="21" t="s">
        <v>365</v>
      </c>
      <c r="C17" s="433">
        <v>653</v>
      </c>
      <c r="D17" s="306">
        <v>585</v>
      </c>
      <c r="E17" s="85">
        <v>490</v>
      </c>
      <c r="F17" s="72">
        <v>470</v>
      </c>
      <c r="G17" s="72">
        <v>468</v>
      </c>
      <c r="H17" s="135"/>
    </row>
    <row r="18" spans="2:8" ht="19.5" customHeight="1">
      <c r="B18" s="21" t="s">
        <v>364</v>
      </c>
      <c r="C18" s="433">
        <v>1502</v>
      </c>
      <c r="D18" s="306">
        <v>1379</v>
      </c>
      <c r="E18" s="85">
        <v>1336</v>
      </c>
      <c r="F18" s="72">
        <v>1293</v>
      </c>
      <c r="G18" s="72">
        <v>1367</v>
      </c>
      <c r="H18" s="135"/>
    </row>
    <row r="19" spans="2:8" ht="19.5" customHeight="1">
      <c r="B19" s="21" t="s">
        <v>363</v>
      </c>
      <c r="C19" s="433">
        <v>866</v>
      </c>
      <c r="D19" s="306">
        <v>845</v>
      </c>
      <c r="E19" s="85">
        <v>841</v>
      </c>
      <c r="F19" s="72">
        <v>836</v>
      </c>
      <c r="G19" s="72">
        <v>839</v>
      </c>
      <c r="H19" s="135"/>
    </row>
    <row r="20" spans="2:8" ht="19.5" customHeight="1">
      <c r="B20" s="21" t="s">
        <v>362</v>
      </c>
      <c r="C20" s="433">
        <v>587</v>
      </c>
      <c r="D20" s="306">
        <v>578</v>
      </c>
      <c r="E20" s="85">
        <v>588</v>
      </c>
      <c r="F20" s="72">
        <v>528</v>
      </c>
      <c r="G20" s="72">
        <v>562</v>
      </c>
      <c r="H20" s="135"/>
    </row>
    <row r="21" spans="2:8" ht="19.5" customHeight="1">
      <c r="B21" s="52" t="s">
        <v>361</v>
      </c>
      <c r="C21" s="434">
        <v>383</v>
      </c>
      <c r="D21" s="308">
        <v>339</v>
      </c>
      <c r="E21" s="111">
        <v>346</v>
      </c>
      <c r="F21" s="76">
        <v>337</v>
      </c>
      <c r="G21" s="76">
        <v>334</v>
      </c>
      <c r="H21" s="135"/>
    </row>
    <row r="22" spans="2:8" ht="19.5" customHeight="1">
      <c r="B22" s="596" t="s">
        <v>359</v>
      </c>
      <c r="C22" s="513">
        <v>3991</v>
      </c>
      <c r="D22" s="513">
        <v>3726</v>
      </c>
      <c r="E22" s="513">
        <v>3601</v>
      </c>
      <c r="F22" s="603">
        <v>3464</v>
      </c>
      <c r="G22" s="603">
        <v>3570</v>
      </c>
      <c r="H22" s="135"/>
    </row>
    <row r="23" spans="2:8" ht="19.5" customHeight="1">
      <c r="B23" s="51" t="s">
        <v>358</v>
      </c>
      <c r="C23" s="506"/>
      <c r="D23" s="609"/>
      <c r="E23" s="608"/>
      <c r="F23" s="72"/>
      <c r="G23" s="72"/>
      <c r="H23" s="135"/>
    </row>
    <row r="24" spans="2:8" ht="19.5" customHeight="1">
      <c r="B24" s="52" t="s">
        <v>356</v>
      </c>
      <c r="C24" s="434">
        <v>452</v>
      </c>
      <c r="D24" s="308">
        <v>438</v>
      </c>
      <c r="E24" s="111">
        <v>415</v>
      </c>
      <c r="F24" s="76">
        <v>410</v>
      </c>
      <c r="G24" s="76">
        <v>418</v>
      </c>
      <c r="H24" s="135"/>
    </row>
    <row r="25" spans="2:8" ht="19.5" customHeight="1">
      <c r="B25" s="596" t="s">
        <v>354</v>
      </c>
      <c r="C25" s="513">
        <v>452</v>
      </c>
      <c r="D25" s="513">
        <v>438</v>
      </c>
      <c r="E25" s="513">
        <v>415</v>
      </c>
      <c r="F25" s="603">
        <v>410</v>
      </c>
      <c r="G25" s="603">
        <v>418</v>
      </c>
      <c r="H25" s="135"/>
    </row>
    <row r="26" spans="2:8" ht="19.5" customHeight="1">
      <c r="B26" s="362" t="s">
        <v>353</v>
      </c>
      <c r="C26" s="506"/>
      <c r="D26" s="627"/>
      <c r="E26" s="627"/>
      <c r="F26" s="627"/>
      <c r="G26" s="627"/>
      <c r="H26" s="135"/>
    </row>
    <row r="27" spans="2:8" ht="19.5" customHeight="1">
      <c r="B27" s="626" t="s">
        <v>399</v>
      </c>
      <c r="C27" s="604">
        <v>796</v>
      </c>
      <c r="D27" s="24">
        <v>770</v>
      </c>
      <c r="E27" s="24">
        <v>637</v>
      </c>
      <c r="F27" s="24">
        <v>613</v>
      </c>
      <c r="G27" s="24">
        <v>594</v>
      </c>
      <c r="H27" s="135"/>
    </row>
    <row r="28" spans="2:8" ht="19.5" customHeight="1">
      <c r="B28" s="596" t="s">
        <v>351</v>
      </c>
      <c r="C28" s="513">
        <v>796</v>
      </c>
      <c r="D28" s="513">
        <v>770</v>
      </c>
      <c r="E28" s="513">
        <v>637</v>
      </c>
      <c r="F28" s="603">
        <v>613</v>
      </c>
      <c r="G28" s="603">
        <v>594</v>
      </c>
      <c r="H28" s="135"/>
    </row>
    <row r="29" spans="2:8" ht="19.5" customHeight="1">
      <c r="B29" s="51" t="s">
        <v>350</v>
      </c>
      <c r="C29" s="506"/>
      <c r="D29" s="609"/>
      <c r="E29" s="608"/>
      <c r="F29" s="72"/>
      <c r="G29" s="72"/>
      <c r="H29" s="135"/>
    </row>
    <row r="30" spans="2:8" ht="19.5" customHeight="1">
      <c r="B30" s="21" t="s">
        <v>349</v>
      </c>
      <c r="C30" s="433">
        <v>734</v>
      </c>
      <c r="D30" s="306">
        <v>716</v>
      </c>
      <c r="E30" s="85">
        <v>669</v>
      </c>
      <c r="F30" s="72">
        <v>618</v>
      </c>
      <c r="G30" s="72">
        <v>558</v>
      </c>
      <c r="H30" s="135"/>
    </row>
    <row r="31" spans="2:8" ht="19.5" customHeight="1">
      <c r="B31" s="21" t="s">
        <v>348</v>
      </c>
      <c r="C31" s="433">
        <v>91</v>
      </c>
      <c r="D31" s="306">
        <v>90</v>
      </c>
      <c r="E31" s="85">
        <v>88</v>
      </c>
      <c r="F31" s="72">
        <v>86</v>
      </c>
      <c r="G31" s="72">
        <v>82</v>
      </c>
      <c r="H31" s="135"/>
    </row>
    <row r="32" spans="2:8" ht="19.5" customHeight="1">
      <c r="B32" s="52" t="s">
        <v>347</v>
      </c>
      <c r="C32" s="625">
        <v>208</v>
      </c>
      <c r="D32" s="308">
        <v>205</v>
      </c>
      <c r="E32" s="111">
        <v>204</v>
      </c>
      <c r="F32" s="76">
        <v>207</v>
      </c>
      <c r="G32" s="76">
        <v>206</v>
      </c>
      <c r="H32" s="135"/>
    </row>
    <row r="33" spans="2:8" ht="19.5" customHeight="1">
      <c r="B33" s="596" t="s">
        <v>346</v>
      </c>
      <c r="C33" s="624">
        <v>1033</v>
      </c>
      <c r="D33" s="513">
        <v>1011</v>
      </c>
      <c r="E33" s="513">
        <v>961</v>
      </c>
      <c r="F33" s="603">
        <v>911</v>
      </c>
      <c r="G33" s="603">
        <v>846</v>
      </c>
      <c r="H33" s="135"/>
    </row>
    <row r="34" spans="2:8" ht="19.5" customHeight="1">
      <c r="B34" s="91" t="s">
        <v>398</v>
      </c>
      <c r="C34" s="624">
        <v>14829</v>
      </c>
      <c r="D34" s="623">
        <v>14820</v>
      </c>
      <c r="E34" s="515">
        <v>14725</v>
      </c>
      <c r="F34" s="622">
        <v>14819</v>
      </c>
      <c r="G34" s="622">
        <v>17490</v>
      </c>
      <c r="H34" s="135"/>
    </row>
    <row r="35" spans="2:7" ht="19.5" customHeight="1">
      <c r="B35" s="592" t="s">
        <v>345</v>
      </c>
      <c r="C35" s="621">
        <v>15569</v>
      </c>
      <c r="D35" s="620">
        <v>15551</v>
      </c>
      <c r="E35" s="591">
        <v>15425</v>
      </c>
      <c r="F35" s="590">
        <v>15434</v>
      </c>
      <c r="G35" s="590">
        <v>18089</v>
      </c>
    </row>
    <row r="36" ht="13.5" customHeight="1">
      <c r="D36" s="135"/>
    </row>
    <row r="37" spans="2:14" ht="13.5" customHeight="1">
      <c r="B37" s="560" t="s">
        <v>397</v>
      </c>
      <c r="C37" s="560"/>
      <c r="D37" s="560"/>
      <c r="E37" s="560"/>
      <c r="F37" s="560"/>
      <c r="G37" s="560"/>
      <c r="H37" s="560"/>
      <c r="I37" s="560"/>
      <c r="J37" s="560"/>
      <c r="K37" s="560"/>
      <c r="L37" s="560"/>
      <c r="M37" s="560"/>
      <c r="N37" s="560"/>
    </row>
    <row r="38" spans="2:14" ht="19.5" customHeight="1">
      <c r="B38" s="560" t="s">
        <v>396</v>
      </c>
      <c r="C38" s="560"/>
      <c r="D38" s="560"/>
      <c r="E38" s="560"/>
      <c r="F38" s="560"/>
      <c r="G38" s="560"/>
      <c r="H38" s="560"/>
      <c r="I38" s="560"/>
      <c r="J38" s="560"/>
      <c r="K38" s="560"/>
      <c r="L38" s="560"/>
      <c r="M38" s="560"/>
      <c r="N38" s="560"/>
    </row>
  </sheetData>
  <sheetProtection/>
  <mergeCells count="1">
    <mergeCell ref="B2:N2"/>
  </mergeCells>
  <printOptions/>
  <pageMargins left="0.7480314960629921" right="0.7480314960629921" top="0.984251968503937" bottom="0.984251968503937" header="0.5118110236220472" footer="0.5118110236220472"/>
  <pageSetup fitToHeight="1" fitToWidth="1" orientation="landscape" paperSize="9" scale="62"/>
  <drawing r:id="rId1"/>
</worksheet>
</file>

<file path=xl/worksheets/sheet8.xml><?xml version="1.0" encoding="utf-8"?>
<worksheet xmlns="http://schemas.openxmlformats.org/spreadsheetml/2006/main" xmlns:r="http://schemas.openxmlformats.org/officeDocument/2006/relationships">
  <sheetPr>
    <tabColor theme="4"/>
    <pageSetUpPr fitToPage="1"/>
  </sheetPr>
  <dimension ref="B2:I30"/>
  <sheetViews>
    <sheetView showGridLines="0" zoomScale="130" zoomScaleNormal="130" zoomScalePageLayoutView="130" workbookViewId="0" topLeftCell="A1">
      <selection activeCell="B2" sqref="B2:I2"/>
    </sheetView>
  </sheetViews>
  <sheetFormatPr defaultColWidth="11.00390625" defaultRowHeight="19.5" customHeight="1"/>
  <cols>
    <col min="1" max="1" width="5.50390625" style="0" customWidth="1"/>
    <col min="2" max="2" width="59.00390625" style="0" customWidth="1"/>
    <col min="3" max="9" width="10.50390625" style="0" customWidth="1"/>
  </cols>
  <sheetData>
    <row r="2" spans="2:9" ht="19.5" customHeight="1">
      <c r="B2" s="1247" t="str">
        <f>UPPER("Consolidated statement of income")</f>
        <v>CONSOLIDATED STATEMENT OF INCOME</v>
      </c>
      <c r="C2" s="1247"/>
      <c r="D2" s="1247"/>
      <c r="E2" s="1247"/>
      <c r="F2" s="1247"/>
      <c r="G2" s="1247"/>
      <c r="H2" s="1247"/>
      <c r="I2" s="1247"/>
    </row>
    <row r="4" spans="2:9" ht="19.5" customHeight="1">
      <c r="B4" s="64" t="s">
        <v>26</v>
      </c>
      <c r="C4" s="10"/>
      <c r="D4" s="25"/>
      <c r="E4" s="25"/>
      <c r="F4" s="25"/>
      <c r="G4" s="25"/>
      <c r="H4" s="25"/>
      <c r="I4" s="25"/>
    </row>
    <row r="5" spans="2:7" ht="19.5" customHeight="1">
      <c r="B5" s="66" t="s">
        <v>201</v>
      </c>
      <c r="C5" s="3" t="s">
        <v>218</v>
      </c>
      <c r="D5" s="54">
        <v>2013</v>
      </c>
      <c r="E5" s="3" t="s">
        <v>0</v>
      </c>
      <c r="F5" s="3" t="s">
        <v>1</v>
      </c>
      <c r="G5" s="3">
        <v>2010</v>
      </c>
    </row>
    <row r="6" spans="2:7" ht="19.5" customHeight="1">
      <c r="B6" s="57" t="s">
        <v>2</v>
      </c>
      <c r="C6" s="475">
        <v>236122</v>
      </c>
      <c r="D6" s="293">
        <v>251725</v>
      </c>
      <c r="E6" s="222">
        <v>257037</v>
      </c>
      <c r="F6" s="222">
        <v>257084</v>
      </c>
      <c r="G6" s="222">
        <v>211146</v>
      </c>
    </row>
    <row r="7" spans="2:7" ht="19.5" customHeight="1">
      <c r="B7" s="21" t="s">
        <v>27</v>
      </c>
      <c r="C7" s="476">
        <v>-24104</v>
      </c>
      <c r="D7" s="294">
        <v>-23756</v>
      </c>
      <c r="E7" s="72">
        <v>-22821</v>
      </c>
      <c r="F7" s="72">
        <v>-25254</v>
      </c>
      <c r="G7" s="72">
        <v>-24914</v>
      </c>
    </row>
    <row r="8" spans="2:7" ht="19.5" customHeight="1">
      <c r="B8" s="55" t="s">
        <v>179</v>
      </c>
      <c r="C8" s="477">
        <v>212018</v>
      </c>
      <c r="D8" s="295">
        <v>227969</v>
      </c>
      <c r="E8" s="339">
        <v>234216</v>
      </c>
      <c r="F8" s="339">
        <v>231830</v>
      </c>
      <c r="G8" s="339">
        <v>186232</v>
      </c>
    </row>
    <row r="9" spans="2:7" ht="19.5" customHeight="1">
      <c r="B9" s="21" t="s">
        <v>28</v>
      </c>
      <c r="C9" s="476">
        <v>-152975</v>
      </c>
      <c r="D9" s="294">
        <v>-160849</v>
      </c>
      <c r="E9" s="72">
        <v>-162908</v>
      </c>
      <c r="F9" s="72">
        <v>-158533</v>
      </c>
      <c r="G9" s="72">
        <v>-123518</v>
      </c>
    </row>
    <row r="10" spans="2:7" ht="19.5" customHeight="1">
      <c r="B10" s="21" t="s">
        <v>29</v>
      </c>
      <c r="C10" s="476">
        <v>-28349</v>
      </c>
      <c r="D10" s="294">
        <v>-28764</v>
      </c>
      <c r="E10" s="72">
        <v>-29273</v>
      </c>
      <c r="F10" s="72">
        <v>-27549</v>
      </c>
      <c r="G10" s="72">
        <v>-25311</v>
      </c>
    </row>
    <row r="11" spans="2:7" ht="19.5" customHeight="1">
      <c r="B11" s="21" t="s">
        <v>30</v>
      </c>
      <c r="C11" s="476">
        <v>-1964</v>
      </c>
      <c r="D11" s="294">
        <v>-2169</v>
      </c>
      <c r="E11" s="72">
        <v>-1857</v>
      </c>
      <c r="F11" s="72">
        <v>-1418</v>
      </c>
      <c r="G11" s="72">
        <v>-1145</v>
      </c>
    </row>
    <row r="12" spans="2:7" ht="19.5" customHeight="1">
      <c r="B12" s="21" t="s">
        <v>31</v>
      </c>
      <c r="C12" s="476">
        <v>-19656</v>
      </c>
      <c r="D12" s="294">
        <v>-11994</v>
      </c>
      <c r="E12" s="72">
        <v>-12237</v>
      </c>
      <c r="F12" s="72">
        <v>-10448</v>
      </c>
      <c r="G12" s="72">
        <v>-11164</v>
      </c>
    </row>
    <row r="13" spans="2:7" ht="19.5" customHeight="1">
      <c r="B13" s="21" t="s">
        <v>32</v>
      </c>
      <c r="C13" s="476">
        <v>2577</v>
      </c>
      <c r="D13" s="294">
        <v>2290</v>
      </c>
      <c r="E13" s="72">
        <v>1897</v>
      </c>
      <c r="F13" s="72">
        <v>2975</v>
      </c>
      <c r="G13" s="72">
        <v>2542</v>
      </c>
    </row>
    <row r="14" spans="2:7" ht="19.5" customHeight="1">
      <c r="B14" s="55" t="s">
        <v>33</v>
      </c>
      <c r="C14" s="477">
        <v>-954</v>
      </c>
      <c r="D14" s="295">
        <v>-2800</v>
      </c>
      <c r="E14" s="339">
        <v>-1178</v>
      </c>
      <c r="F14" s="339">
        <v>-1738</v>
      </c>
      <c r="G14" s="339">
        <v>-1193</v>
      </c>
    </row>
    <row r="15" spans="2:7" ht="19.5" customHeight="1">
      <c r="B15" s="21" t="s">
        <v>34</v>
      </c>
      <c r="C15" s="476">
        <v>-748</v>
      </c>
      <c r="D15" s="294">
        <v>-889</v>
      </c>
      <c r="E15" s="72">
        <v>-863</v>
      </c>
      <c r="F15" s="72">
        <v>-992</v>
      </c>
      <c r="G15" s="72">
        <v>-616</v>
      </c>
    </row>
    <row r="16" spans="2:7" ht="19.5" customHeight="1">
      <c r="B16" s="21" t="s">
        <v>35</v>
      </c>
      <c r="C16" s="476">
        <v>108</v>
      </c>
      <c r="D16" s="294">
        <v>85</v>
      </c>
      <c r="E16" s="72">
        <v>128</v>
      </c>
      <c r="F16" s="72">
        <v>380</v>
      </c>
      <c r="G16" s="72">
        <v>174</v>
      </c>
    </row>
    <row r="17" spans="2:7" ht="19.5" customHeight="1">
      <c r="B17" s="55" t="s">
        <v>36</v>
      </c>
      <c r="C17" s="477">
        <v>-640</v>
      </c>
      <c r="D17" s="295">
        <v>-804</v>
      </c>
      <c r="E17" s="339">
        <v>-735</v>
      </c>
      <c r="F17" s="339">
        <v>-612</v>
      </c>
      <c r="G17" s="339">
        <v>-442</v>
      </c>
    </row>
    <row r="18" spans="2:7" ht="19.5" customHeight="1">
      <c r="B18" s="21" t="s">
        <v>37</v>
      </c>
      <c r="C18" s="476">
        <v>821</v>
      </c>
      <c r="D18" s="294">
        <v>696</v>
      </c>
      <c r="E18" s="72">
        <v>717</v>
      </c>
      <c r="F18" s="72">
        <v>848</v>
      </c>
      <c r="G18" s="72">
        <v>586</v>
      </c>
    </row>
    <row r="19" spans="2:7" ht="19.5" customHeight="1">
      <c r="B19" s="55" t="s">
        <v>38</v>
      </c>
      <c r="C19" s="477">
        <v>-676</v>
      </c>
      <c r="D19" s="295">
        <v>-702</v>
      </c>
      <c r="E19" s="339">
        <v>-641</v>
      </c>
      <c r="F19" s="339">
        <v>-597</v>
      </c>
      <c r="G19" s="339">
        <v>-540</v>
      </c>
    </row>
    <row r="20" spans="2:7" ht="19.5" customHeight="1">
      <c r="B20" s="56" t="s">
        <v>39</v>
      </c>
      <c r="C20" s="478">
        <v>2662</v>
      </c>
      <c r="D20" s="296">
        <v>3415</v>
      </c>
      <c r="E20" s="341">
        <v>2582</v>
      </c>
      <c r="F20" s="341">
        <v>2680</v>
      </c>
      <c r="G20" s="341">
        <v>2589</v>
      </c>
    </row>
    <row r="21" spans="2:7" ht="19.5" customHeight="1">
      <c r="B21" s="56" t="s">
        <v>40</v>
      </c>
      <c r="C21" s="478">
        <v>-8614</v>
      </c>
      <c r="D21" s="296">
        <v>-14767</v>
      </c>
      <c r="E21" s="341">
        <v>-16747</v>
      </c>
      <c r="F21" s="341">
        <v>-19614</v>
      </c>
      <c r="G21" s="341">
        <v>-13583</v>
      </c>
    </row>
    <row r="22" spans="2:7" ht="19.5" customHeight="1">
      <c r="B22" s="58" t="s">
        <v>41</v>
      </c>
      <c r="C22" s="479">
        <v>4250</v>
      </c>
      <c r="D22" s="297">
        <v>11521</v>
      </c>
      <c r="E22" s="342">
        <v>13836</v>
      </c>
      <c r="F22" s="342">
        <v>17824</v>
      </c>
      <c r="G22" s="342">
        <v>15053</v>
      </c>
    </row>
    <row r="23" spans="2:7" ht="19.5" customHeight="1">
      <c r="B23" s="21" t="s">
        <v>42</v>
      </c>
      <c r="C23" s="476">
        <v>4244</v>
      </c>
      <c r="D23" s="294">
        <v>11228</v>
      </c>
      <c r="E23" s="72">
        <v>13648</v>
      </c>
      <c r="F23" s="72">
        <v>17400</v>
      </c>
      <c r="G23" s="72">
        <v>14740</v>
      </c>
    </row>
    <row r="24" spans="2:7" ht="19.5" customHeight="1">
      <c r="B24" s="264" t="s">
        <v>43</v>
      </c>
      <c r="C24" s="480">
        <v>6</v>
      </c>
      <c r="D24" s="249">
        <v>293</v>
      </c>
      <c r="E24" s="76">
        <v>188</v>
      </c>
      <c r="F24" s="76">
        <v>424</v>
      </c>
      <c r="G24" s="76">
        <v>313</v>
      </c>
    </row>
    <row r="25" spans="2:7" ht="19.5" customHeight="1">
      <c r="B25" s="265" t="s">
        <v>180</v>
      </c>
      <c r="C25" s="343">
        <v>1.87</v>
      </c>
      <c r="D25" s="298">
        <v>4.96</v>
      </c>
      <c r="E25" s="344">
        <v>6.05</v>
      </c>
      <c r="F25" s="344">
        <v>7.74</v>
      </c>
      <c r="G25" s="344">
        <v>6.6</v>
      </c>
    </row>
    <row r="26" spans="2:7" ht="19.5" customHeight="1">
      <c r="B26" s="56" t="s">
        <v>181</v>
      </c>
      <c r="C26" s="340">
        <v>1.86</v>
      </c>
      <c r="D26" s="299">
        <v>4.94</v>
      </c>
      <c r="E26" s="345">
        <v>6.02</v>
      </c>
      <c r="F26" s="345">
        <v>7.71</v>
      </c>
      <c r="G26" s="345">
        <v>6.57</v>
      </c>
    </row>
    <row r="27" spans="2:7" ht="19.5" customHeight="1">
      <c r="B27" s="58" t="s">
        <v>44</v>
      </c>
      <c r="C27" s="479">
        <v>12837</v>
      </c>
      <c r="D27" s="297">
        <v>14292</v>
      </c>
      <c r="E27" s="342">
        <v>15772</v>
      </c>
      <c r="F27" s="342">
        <v>15948</v>
      </c>
      <c r="G27" s="342">
        <v>13674</v>
      </c>
    </row>
    <row r="28" spans="2:7" ht="19.5" customHeight="1">
      <c r="B28" s="59" t="s">
        <v>182</v>
      </c>
      <c r="C28" s="346">
        <v>5.63</v>
      </c>
      <c r="D28" s="300">
        <v>6.29</v>
      </c>
      <c r="E28" s="347">
        <v>6.96</v>
      </c>
      <c r="F28" s="347">
        <v>7.07</v>
      </c>
      <c r="G28" s="347">
        <v>6.09</v>
      </c>
    </row>
    <row r="30" spans="2:9" ht="19.5" customHeight="1">
      <c r="B30" s="1250"/>
      <c r="C30" s="1250"/>
      <c r="D30" s="1250"/>
      <c r="E30" s="1250"/>
      <c r="F30" s="1250"/>
      <c r="G30" s="1250"/>
      <c r="H30" s="1250"/>
      <c r="I30" s="1250"/>
    </row>
  </sheetData>
  <sheetProtection/>
  <mergeCells count="2">
    <mergeCell ref="B2:I2"/>
    <mergeCell ref="B30:I30"/>
  </mergeCells>
  <printOptions/>
  <pageMargins left="0.7500000000000001" right="0.7500000000000001" top="1" bottom="1" header="0.5" footer="0.5"/>
  <pageSetup fitToHeight="1" fitToWidth="1" horizontalDpi="600" verticalDpi="600" orientation="portrait" paperSize="9" scale="62"/>
  <ignoredErrors>
    <ignoredError sqref="F5" numberStoredAsText="1"/>
  </ignoredErrors>
  <drawing r:id="rId1"/>
</worksheet>
</file>

<file path=xl/worksheets/sheet9.xml><?xml version="1.0" encoding="utf-8"?>
<worksheet xmlns="http://schemas.openxmlformats.org/spreadsheetml/2006/main" xmlns:r="http://schemas.openxmlformats.org/officeDocument/2006/relationships">
  <sheetPr>
    <tabColor theme="4"/>
    <pageSetUpPr fitToPage="1"/>
  </sheetPr>
  <dimension ref="B2:G27"/>
  <sheetViews>
    <sheetView showGridLines="0" zoomScale="130" zoomScaleNormal="130" zoomScalePageLayoutView="130" workbookViewId="0" topLeftCell="A1">
      <selection activeCell="B2" sqref="B2:F2"/>
    </sheetView>
  </sheetViews>
  <sheetFormatPr defaultColWidth="11.00390625" defaultRowHeight="19.5" customHeight="1"/>
  <cols>
    <col min="1" max="1" width="5.50390625" style="0" customWidth="1"/>
    <col min="2" max="2" width="45.625" style="0" customWidth="1"/>
    <col min="3" max="6" width="10.50390625" style="0" customWidth="1"/>
    <col min="7" max="7" width="10.50390625" style="408" customWidth="1"/>
    <col min="8" max="14" width="10.50390625" style="0" customWidth="1"/>
  </cols>
  <sheetData>
    <row r="2" spans="2:7" ht="19.5" customHeight="1">
      <c r="B2" s="1247" t="str">
        <f>UPPER("Sales")</f>
        <v>SALES</v>
      </c>
      <c r="C2" s="1247"/>
      <c r="D2" s="1247"/>
      <c r="E2" s="1247"/>
      <c r="F2" s="1247"/>
      <c r="G2"/>
    </row>
    <row r="3" spans="2:3" ht="19.5" customHeight="1">
      <c r="B3" s="1"/>
      <c r="C3" s="283"/>
    </row>
    <row r="4" spans="2:7" ht="19.5" customHeight="1">
      <c r="B4" s="66" t="s">
        <v>19</v>
      </c>
      <c r="C4" s="425">
        <v>2014</v>
      </c>
      <c r="D4" s="60" t="s">
        <v>183</v>
      </c>
      <c r="E4" s="61">
        <v>2012</v>
      </c>
      <c r="F4" s="61">
        <v>2011</v>
      </c>
      <c r="G4" s="61">
        <v>2010</v>
      </c>
    </row>
    <row r="5" spans="2:7" ht="19.5" customHeight="1">
      <c r="B5" s="51" t="s">
        <v>45</v>
      </c>
      <c r="C5" s="437"/>
      <c r="D5" s="301"/>
      <c r="E5" s="108"/>
      <c r="F5" s="21"/>
      <c r="G5" s="21"/>
    </row>
    <row r="6" spans="2:7" ht="19.5" customHeight="1">
      <c r="B6" s="21" t="s">
        <v>16</v>
      </c>
      <c r="C6" s="433">
        <v>23484</v>
      </c>
      <c r="D6" s="306">
        <v>26367</v>
      </c>
      <c r="E6" s="85">
        <v>28449</v>
      </c>
      <c r="F6" s="72">
        <v>30916</v>
      </c>
      <c r="G6" s="72">
        <v>24561</v>
      </c>
    </row>
    <row r="7" spans="2:7" ht="19.5" customHeight="1">
      <c r="B7" s="21" t="s">
        <v>176</v>
      </c>
      <c r="C7" s="433">
        <v>106124</v>
      </c>
      <c r="D7" s="306">
        <v>114483</v>
      </c>
      <c r="E7" s="85">
        <v>117067</v>
      </c>
      <c r="F7" s="72">
        <v>107384</v>
      </c>
      <c r="G7" s="72">
        <v>86378</v>
      </c>
    </row>
    <row r="8" spans="2:7" ht="19.5" customHeight="1">
      <c r="B8" s="21" t="s">
        <v>177</v>
      </c>
      <c r="C8" s="433">
        <v>106509</v>
      </c>
      <c r="D8" s="306">
        <v>110873</v>
      </c>
      <c r="E8" s="85">
        <v>111281</v>
      </c>
      <c r="F8" s="72">
        <v>118769</v>
      </c>
      <c r="G8" s="72">
        <v>100198</v>
      </c>
    </row>
    <row r="9" spans="2:7" ht="19.5" customHeight="1">
      <c r="B9" s="52" t="s">
        <v>46</v>
      </c>
      <c r="C9" s="434">
        <v>5</v>
      </c>
      <c r="D9" s="308">
        <v>2</v>
      </c>
      <c r="E9" s="111">
        <v>240</v>
      </c>
      <c r="F9" s="76">
        <v>15</v>
      </c>
      <c r="G9" s="76">
        <v>9</v>
      </c>
    </row>
    <row r="10" spans="2:7" ht="19.5" customHeight="1">
      <c r="B10" s="62" t="s">
        <v>47</v>
      </c>
      <c r="C10" s="481">
        <v>236122</v>
      </c>
      <c r="D10" s="77">
        <v>251725</v>
      </c>
      <c r="E10" s="77">
        <v>257037</v>
      </c>
      <c r="F10" s="78">
        <v>257084</v>
      </c>
      <c r="G10" s="436">
        <v>211146</v>
      </c>
    </row>
    <row r="11" spans="2:7" ht="19.5" customHeight="1">
      <c r="B11" s="51" t="s">
        <v>48</v>
      </c>
      <c r="C11" s="482"/>
      <c r="D11" s="306"/>
      <c r="E11" s="85"/>
      <c r="F11" s="24"/>
      <c r="G11" s="24"/>
    </row>
    <row r="12" spans="2:7" ht="19.5" customHeight="1">
      <c r="B12" s="21" t="s">
        <v>16</v>
      </c>
      <c r="C12" s="433">
        <v>52667</v>
      </c>
      <c r="D12" s="306">
        <v>64017</v>
      </c>
      <c r="E12" s="85">
        <v>68947</v>
      </c>
      <c r="F12" s="72">
        <v>68918</v>
      </c>
      <c r="G12" s="72">
        <v>54442</v>
      </c>
    </row>
    <row r="13" spans="2:7" ht="19.5" customHeight="1">
      <c r="B13" s="21" t="s">
        <v>176</v>
      </c>
      <c r="C13" s="433">
        <v>151074</v>
      </c>
      <c r="D13" s="306">
        <v>166758</v>
      </c>
      <c r="E13" s="85">
        <v>174201</v>
      </c>
      <c r="F13" s="72">
        <v>169016</v>
      </c>
      <c r="G13" s="72">
        <v>132144</v>
      </c>
    </row>
    <row r="14" spans="2:7" ht="19.5" customHeight="1">
      <c r="B14" s="21" t="s">
        <v>177</v>
      </c>
      <c r="C14" s="433">
        <v>108124</v>
      </c>
      <c r="D14" s="306">
        <v>113032</v>
      </c>
      <c r="E14" s="85">
        <v>112251</v>
      </c>
      <c r="F14" s="72">
        <v>119890</v>
      </c>
      <c r="G14" s="72">
        <v>101196</v>
      </c>
    </row>
    <row r="15" spans="2:7" ht="19.5" customHeight="1">
      <c r="B15" s="21" t="s">
        <v>46</v>
      </c>
      <c r="C15" s="433">
        <v>241</v>
      </c>
      <c r="D15" s="306">
        <v>179</v>
      </c>
      <c r="E15" s="85">
        <v>496</v>
      </c>
      <c r="F15" s="72">
        <v>271</v>
      </c>
      <c r="G15" s="72">
        <v>256</v>
      </c>
    </row>
    <row r="16" spans="2:7" ht="19.5" customHeight="1">
      <c r="B16" s="52" t="s">
        <v>49</v>
      </c>
      <c r="C16" s="434">
        <v>-75984</v>
      </c>
      <c r="D16" s="308">
        <v>-92261</v>
      </c>
      <c r="E16" s="111">
        <v>-98858</v>
      </c>
      <c r="F16" s="76">
        <v>-101011</v>
      </c>
      <c r="G16" s="76">
        <v>-76792</v>
      </c>
    </row>
    <row r="17" spans="2:7" ht="19.5" customHeight="1">
      <c r="B17" s="62" t="s">
        <v>47</v>
      </c>
      <c r="C17" s="483">
        <v>236122</v>
      </c>
      <c r="D17" s="77">
        <v>251725</v>
      </c>
      <c r="E17" s="77">
        <v>257037</v>
      </c>
      <c r="F17" s="78">
        <v>257084</v>
      </c>
      <c r="G17" s="78">
        <v>211146</v>
      </c>
    </row>
    <row r="18" spans="2:7" ht="19.5" customHeight="1">
      <c r="B18" s="51" t="s">
        <v>50</v>
      </c>
      <c r="C18" s="482"/>
      <c r="D18" s="306"/>
      <c r="E18" s="85"/>
      <c r="F18" s="24"/>
      <c r="G18" s="24"/>
    </row>
    <row r="19" spans="2:7" ht="19.5" customHeight="1">
      <c r="B19" s="21" t="s">
        <v>51</v>
      </c>
      <c r="C19" s="433">
        <v>51471</v>
      </c>
      <c r="D19" s="306">
        <v>57650</v>
      </c>
      <c r="E19" s="85">
        <v>59077</v>
      </c>
      <c r="F19" s="72">
        <v>59333</v>
      </c>
      <c r="G19" s="72">
        <v>48813</v>
      </c>
    </row>
    <row r="20" spans="2:7" ht="19.5" customHeight="1">
      <c r="B20" s="21" t="s">
        <v>52</v>
      </c>
      <c r="C20" s="433">
        <v>114747</v>
      </c>
      <c r="D20" s="306">
        <v>128661</v>
      </c>
      <c r="E20" s="85">
        <v>133439</v>
      </c>
      <c r="F20" s="72">
        <v>113379</v>
      </c>
      <c r="G20" s="72">
        <v>96295</v>
      </c>
    </row>
    <row r="21" spans="2:7" ht="19.5" customHeight="1">
      <c r="B21" s="21" t="s">
        <v>53</v>
      </c>
      <c r="C21" s="433">
        <v>23766</v>
      </c>
      <c r="D21" s="306">
        <v>22332</v>
      </c>
      <c r="E21" s="85">
        <v>22675</v>
      </c>
      <c r="F21" s="72">
        <v>22156</v>
      </c>
      <c r="G21" s="72">
        <v>16481</v>
      </c>
    </row>
    <row r="22" spans="2:7" ht="19.5" customHeight="1">
      <c r="B22" s="21" t="s">
        <v>54</v>
      </c>
      <c r="C22" s="433">
        <v>23281</v>
      </c>
      <c r="D22" s="306">
        <v>23146</v>
      </c>
      <c r="E22" s="85">
        <v>23025</v>
      </c>
      <c r="F22" s="72">
        <v>20986</v>
      </c>
      <c r="G22" s="72">
        <v>16652</v>
      </c>
    </row>
    <row r="23" spans="2:7" ht="19.5" customHeight="1">
      <c r="B23" s="52" t="s">
        <v>55</v>
      </c>
      <c r="C23" s="434">
        <v>22857</v>
      </c>
      <c r="D23" s="308">
        <v>19936</v>
      </c>
      <c r="E23" s="111">
        <v>18821</v>
      </c>
      <c r="F23" s="76">
        <v>41230</v>
      </c>
      <c r="G23" s="76">
        <v>32905</v>
      </c>
    </row>
    <row r="24" spans="2:7" ht="19.5" customHeight="1">
      <c r="B24" s="62" t="s">
        <v>47</v>
      </c>
      <c r="C24" s="483">
        <v>236122</v>
      </c>
      <c r="D24" s="77">
        <v>251725</v>
      </c>
      <c r="E24" s="77">
        <v>257037</v>
      </c>
      <c r="F24" s="78">
        <v>257084</v>
      </c>
      <c r="G24" s="78">
        <v>211146</v>
      </c>
    </row>
    <row r="25" spans="3:7" ht="19.5" customHeight="1">
      <c r="C25" s="103"/>
      <c r="D25" s="103"/>
      <c r="E25" s="103"/>
      <c r="F25" s="103"/>
      <c r="G25" s="103"/>
    </row>
    <row r="26" spans="2:7" ht="13.5" customHeight="1">
      <c r="B26" s="1250"/>
      <c r="C26" s="1250"/>
      <c r="D26" s="1250"/>
      <c r="E26" s="1250"/>
      <c r="F26" s="1250"/>
      <c r="G26" s="8"/>
    </row>
    <row r="27" spans="2:7" ht="13.5" customHeight="1">
      <c r="B27" s="8"/>
      <c r="C27" s="284"/>
      <c r="D27" s="8"/>
      <c r="E27" s="8"/>
      <c r="F27" s="8"/>
      <c r="G27" s="409"/>
    </row>
  </sheetData>
  <sheetProtection/>
  <mergeCells count="2">
    <mergeCell ref="B2:F2"/>
    <mergeCell ref="B26:F26"/>
  </mergeCells>
  <printOptions/>
  <pageMargins left="0.75" right="0.75" top="1" bottom="1" header="0.5" footer="0.5"/>
  <pageSetup fitToHeight="1" fitToWidth="1" horizontalDpi="600" verticalDpi="600" orientation="portrait" paperSize="9" scale="85"/>
  <ignoredErrors>
    <ignoredError sqref="D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J0358161</dc:creator>
  <cp:keywords/>
  <dc:description/>
  <cp:lastModifiedBy>L0367224</cp:lastModifiedBy>
  <cp:lastPrinted>2015-04-14T13:59:27Z</cp:lastPrinted>
  <dcterms:created xsi:type="dcterms:W3CDTF">2014-01-10T14:37:04Z</dcterms:created>
  <dcterms:modified xsi:type="dcterms:W3CDTF">2015-04-14T15:34:11Z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